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published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nlXCYDi3TfVSOiTNTSpkGznSHdV4ptZpEt8FAxzcku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F228">
      <text>
        <t xml:space="preserve">======
ID#AAAB2Mr8hyg
Suzanne Withey    (2026-03-19 09:20:58)
template #REF</t>
      </text>
    </comment>
    <comment authorId="0" ref="AF492">
      <text>
        <t xml:space="preserve">======
ID#AAAB2Mr8hyU
Suzanne Withey    (2026-03-19 09:20:58)
Formula incorrect - not picking up the grant.</t>
      </text>
    </comment>
    <comment authorId="0" ref="AH196">
      <text>
        <t xml:space="preserve">======
ID#AAAB2Mr8hyc
Suzanne Withey    (2026-03-19 09:20:58)
Formula incorrect so I have amended</t>
      </text>
    </comment>
    <comment authorId="0" ref="AF174">
      <text>
        <t xml:space="preserve">======
ID#AAAB2Mr8hyY
Suzanne Withey    (2026-03-19 09:20:58)
Formula was incorrect so I have amended</t>
      </text>
    </comment>
    <comment authorId="0" ref="AH56">
      <text>
        <t xml:space="preserve">======
ID#AAAB2Mr8hyI
Suzanne Withey    (2026-03-19 09:20:58)
I've included the RCG here</t>
      </text>
    </comment>
    <comment authorId="0" ref="AH704">
      <text>
        <t xml:space="preserve">======
ID#AAAB2Mr8hyM
Suzanne Withey    (2026-03-19 09:20:58)
Formula amended as an error on template</t>
      </text>
    </comment>
    <comment authorId="0" ref="AH174">
      <text>
        <t xml:space="preserve">======
ID#AAAB2Mr8hyQ
Suzanne Withey    (2026-03-19 09:20:58)
Formula was incorrect so I have amended</t>
      </text>
    </comment>
    <comment authorId="0" ref="AF56">
      <text>
        <t xml:space="preserve">======
ID#AAAB2Mr8hyE
Suzanne Withey    (2026-03-19 09:20:58)
I've included the RCG here</t>
      </text>
    </comment>
    <comment authorId="0" ref="AF704">
      <text>
        <t xml:space="preserve">======
ID#AAAB2Mr8hx4
Suzanne Withey    (2026-03-19 09:20:58)
Formula amended as an error on template</t>
      </text>
    </comment>
    <comment authorId="0" ref="AF196">
      <text>
        <t xml:space="preserve">======
ID#AAAB2Mr8hx8
Suzanne Withey    (2026-03-19 09:20:58)
Formula incorrect so I have amended</t>
      </text>
    </comment>
    <comment authorId="0" ref="AH492">
      <text>
        <t xml:space="preserve">======
ID#AAAB2Mr8hyA
Suzanne Withey    (2026-03-19 09:20:58)
Formula incorrect - not picking up the grant.</t>
      </text>
    </comment>
    <comment authorId="0" ref="AH228">
      <text>
        <t xml:space="preserve">======
ID#AAAB2Mr8hx0
Suzanne Withey    (2026-03-19 09:20:58)
template #REF</t>
      </text>
    </comment>
  </commentList>
  <extLst>
    <ext uri="GoogleSheetsCustomDataVersion2">
      <go:sheetsCustomData xmlns:go="http://customooxmlschemas.google.com/" r:id="rId1" roundtripDataSignature="AMtx7mj0A0O4+FAhIXVvtQK4KEiSAh+n4w=="/>
    </ext>
  </extLst>
</comments>
</file>

<file path=xl/sharedStrings.xml><?xml version="1.0" encoding="utf-8"?>
<sst xmlns="http://schemas.openxmlformats.org/spreadsheetml/2006/main" count="3264" uniqueCount="338">
  <si>
    <t>Revised Submission</t>
  </si>
  <si>
    <t>General Details</t>
  </si>
  <si>
    <t>2024/25</t>
  </si>
  <si>
    <t>Housing Association</t>
  </si>
  <si>
    <t>Adra Tai Cyfyngedig</t>
  </si>
  <si>
    <t>Aelwyd Housing</t>
  </si>
  <si>
    <t>Ateb Group Limited</t>
  </si>
  <si>
    <t>Barcud Cyf</t>
  </si>
  <si>
    <t>Beacon Group Cymru Limited</t>
  </si>
  <si>
    <t>Bro Myrddin HA</t>
  </si>
  <si>
    <t>Bron Afon Community Housing</t>
  </si>
  <si>
    <t>Cadarn Group</t>
  </si>
  <si>
    <t>Cardiff Community Housing Association</t>
  </si>
  <si>
    <t>Cardiff YMCA Housing Association Limited</t>
  </si>
  <si>
    <t>Caredig Limited</t>
  </si>
  <si>
    <t>Cartrefi Conwy</t>
  </si>
  <si>
    <t>ClwydAlyn Housing</t>
  </si>
  <si>
    <t>Cynon Taf Community Housing Group (2007) Ltd</t>
  </si>
  <si>
    <t>First Choice Housing Assocaition Ltd</t>
  </si>
  <si>
    <t>Grwp Cynefin</t>
  </si>
  <si>
    <t>Hendre</t>
  </si>
  <si>
    <t>Melin</t>
  </si>
  <si>
    <t>Merthyr Tydfil Housing Association</t>
  </si>
  <si>
    <t>Merthyr Valleys Homes Limited</t>
  </si>
  <si>
    <t>Monmouthshire Housing Association</t>
  </si>
  <si>
    <t>Newport City Homes</t>
  </si>
  <si>
    <t>North Wales</t>
  </si>
  <si>
    <t>Pobl Group Limited</t>
  </si>
  <si>
    <t>Stori Wales</t>
  </si>
  <si>
    <t>Taff Housing Association</t>
  </si>
  <si>
    <t>Tai Calon Community Housing Ltd</t>
  </si>
  <si>
    <t>Tai Tarian</t>
  </si>
  <si>
    <t>Trivallis</t>
  </si>
  <si>
    <t>United Welsh Housing Association</t>
  </si>
  <si>
    <t>Valleys to Coast Housing Ltd</t>
  </si>
  <si>
    <t>Wales&amp; West Housing Association</t>
  </si>
  <si>
    <t>TOTAL</t>
  </si>
  <si>
    <r>
      <rPr>
        <rFont val="Calibri"/>
        <b/>
        <color rgb="FF000000"/>
        <sz val="11.0"/>
      </rPr>
      <t>Traditional</t>
    </r>
    <r>
      <rPr>
        <rFont val="Calibri"/>
        <color rgb="FF000000"/>
        <sz val="11.0"/>
      </rPr>
      <t xml:space="preserve"> or </t>
    </r>
    <r>
      <rPr>
        <rFont val="Calibri"/>
        <b/>
        <color rgb="FF000000"/>
        <sz val="11.0"/>
      </rPr>
      <t>LSVT</t>
    </r>
  </si>
  <si>
    <t>LSVT</t>
  </si>
  <si>
    <t>Traditional</t>
  </si>
  <si>
    <t>Hybrid</t>
  </si>
  <si>
    <t>Trad</t>
  </si>
  <si>
    <t>Accounts used for this return are for the financial year ended</t>
  </si>
  <si>
    <t>Statement of Financial Position</t>
  </si>
  <si>
    <t>£000's</t>
  </si>
  <si>
    <t>Fixed assets</t>
  </si>
  <si>
    <t>Housing properties at cost</t>
  </si>
  <si>
    <t>Depreciation</t>
  </si>
  <si>
    <t>Revaluation Surplus</t>
  </si>
  <si>
    <t>NBV of housing properties</t>
  </si>
  <si>
    <t>Intangible assets (NBV)</t>
  </si>
  <si>
    <t>Commercial Property / Investments, (incl Market rent, Student accom, Other lettings)</t>
  </si>
  <si>
    <t>Fixed Asset Investments (inc Homebuy loan)</t>
  </si>
  <si>
    <t>Other Fixed Assets (including Office Premises)</t>
  </si>
  <si>
    <t>Total Fixed Assets</t>
  </si>
  <si>
    <t>Current assets</t>
  </si>
  <si>
    <t>Assets held for sale</t>
  </si>
  <si>
    <t>Stocks e.g materials</t>
  </si>
  <si>
    <t>Debtors due within one year</t>
  </si>
  <si>
    <t>Rent &amp; service charge debtors (social housing)</t>
  </si>
  <si>
    <t>Rent &amp; service charge debtors (non social housing)</t>
  </si>
  <si>
    <t>Bad debt provision</t>
  </si>
  <si>
    <t>Housing Finance Grant debtor</t>
  </si>
  <si>
    <t>Other debtors and prepayments</t>
  </si>
  <si>
    <t>VAT Shelter agreement</t>
  </si>
  <si>
    <t xml:space="preserve"> Debtors due after one year</t>
  </si>
  <si>
    <t>Cash and short term investments</t>
  </si>
  <si>
    <t>Other current assets</t>
  </si>
  <si>
    <t>Total Current Assets</t>
  </si>
  <si>
    <t>Creditors due within one year</t>
  </si>
  <si>
    <t>Short term loans</t>
  </si>
  <si>
    <t>Finance leases</t>
  </si>
  <si>
    <t>Bank overdrafts</t>
  </si>
  <si>
    <t>Rents and service charges paid in advance</t>
  </si>
  <si>
    <t>Social Housing Grant and other Capital Grants</t>
  </si>
  <si>
    <t>VAT shelter</t>
  </si>
  <si>
    <t>Other creditors</t>
  </si>
  <si>
    <t>Total Current Liabilities</t>
  </si>
  <si>
    <t>Net Current Assets</t>
  </si>
  <si>
    <t>Total Assets less Current Liabilities</t>
  </si>
  <si>
    <t>Long term creditors and provisions:</t>
  </si>
  <si>
    <t>Long term loans</t>
  </si>
  <si>
    <t>Social Housing &amp; Other Capital Grants (inc Homebuy)</t>
  </si>
  <si>
    <t>RCG</t>
  </si>
  <si>
    <t>Other long term creditors</t>
  </si>
  <si>
    <t>Provisions</t>
  </si>
  <si>
    <t>Total long term creditors and provisions</t>
  </si>
  <si>
    <t>Pension Asset / (Liability)</t>
  </si>
  <si>
    <t>Total assets less current and long term liabilities</t>
  </si>
  <si>
    <t>Reserves</t>
  </si>
  <si>
    <t>Income and Expenditure reserve</t>
  </si>
  <si>
    <t>Restricted reserve</t>
  </si>
  <si>
    <t>Revaluation reserve</t>
  </si>
  <si>
    <t>Other</t>
  </si>
  <si>
    <t>Total Reserves</t>
  </si>
  <si>
    <t>Additional Information</t>
  </si>
  <si>
    <t>£000's / %</t>
  </si>
  <si>
    <t>Average Interest rate</t>
  </si>
  <si>
    <t>Capitalised Major Repairs (inc component replacement) - Social Housing only</t>
  </si>
  <si>
    <t>Capitalised Major Repairs (inc component replacement) - non Social Housing</t>
  </si>
  <si>
    <t>Capitalised Grants for existing properties - Social Housing only</t>
  </si>
  <si>
    <t>Capitalised Grants for existing properties - non Social Housing</t>
  </si>
  <si>
    <t>Total Capitalised Major Repairs net of Grant</t>
  </si>
  <si>
    <t>Rent &amp; Service Charge Debtors:</t>
  </si>
  <si>
    <t>Amounts due from Universal Credit / housing benefit</t>
  </si>
  <si>
    <t>Amounts due from social housing residents</t>
  </si>
  <si>
    <t>Amounts due from non social housing</t>
  </si>
  <si>
    <t>Total Rental Debtors</t>
  </si>
  <si>
    <t>Statement of Comprehensive Income</t>
  </si>
  <si>
    <t>Turnover</t>
  </si>
  <si>
    <t>Operating costs</t>
  </si>
  <si>
    <t>Operating surplus</t>
  </si>
  <si>
    <t>Share of Operating profit / (loss) of Joint Ventures</t>
  </si>
  <si>
    <t>Surplus / (loss) on disposal of fixed assets</t>
  </si>
  <si>
    <t>Surplus on Homebuy redemption</t>
  </si>
  <si>
    <t>Interest receivable and other income</t>
  </si>
  <si>
    <t>Interest payable and similar charges</t>
  </si>
  <si>
    <t>Pension scheme net financing gain / (loss) (if not in Interest Pay/Rec above)</t>
  </si>
  <si>
    <t>Fair value movements  increase / (decrease)</t>
  </si>
  <si>
    <t>Surplus for the year before tax</t>
  </si>
  <si>
    <t>Corporation tax</t>
  </si>
  <si>
    <t>Surplus for the year after tax</t>
  </si>
  <si>
    <t>Transfer (to)/from reserves</t>
  </si>
  <si>
    <t>Surplus for the year after tax and transfers</t>
  </si>
  <si>
    <t>Prior year adjustments</t>
  </si>
  <si>
    <t>Surplus for the year</t>
  </si>
  <si>
    <t xml:space="preserve">       Other comprehensive income:</t>
  </si>
  <si>
    <t xml:space="preserve">Actuarial pension (loss)/gain </t>
  </si>
  <si>
    <t>Total comprehensive income for the year</t>
  </si>
  <si>
    <t>Accumulated surplus brought forward</t>
  </si>
  <si>
    <t>In year surplus</t>
  </si>
  <si>
    <t>Accumulated surplus carried forward</t>
  </si>
  <si>
    <t xml:space="preserve">       Additional Information</t>
  </si>
  <si>
    <t xml:space="preserve">       Interest receivable:</t>
  </si>
  <si>
    <t>Interest receivable - Pension finance costs</t>
  </si>
  <si>
    <t>Interest receivable and similar charges - Other</t>
  </si>
  <si>
    <t>Total interest receivable</t>
  </si>
  <si>
    <t xml:space="preserve">       Interest payable:</t>
  </si>
  <si>
    <t>Interest payable - Pension finance costs</t>
  </si>
  <si>
    <t>Interest payable and similar charges - Joint Venture</t>
  </si>
  <si>
    <t>Interest payable and similar charges - Other</t>
  </si>
  <si>
    <t>Total Interest Payable</t>
  </si>
  <si>
    <t xml:space="preserve">       Pension costs:</t>
  </si>
  <si>
    <r>
      <rPr>
        <rFont val="Calibri"/>
        <color rgb="FF000000"/>
        <sz val="11.0"/>
      </rPr>
      <t xml:space="preserve">Total service cost (inc Expenses) of DB schemes included in Operating costs </t>
    </r>
    <r>
      <rPr>
        <rFont val="Calibri"/>
        <b/>
        <color rgb="FF000000"/>
        <sz val="11.0"/>
      </rPr>
      <t>(see guidance note 3)</t>
    </r>
  </si>
  <si>
    <t>Employer contributions to DB schemes</t>
  </si>
  <si>
    <t>Excess service cost over employee contributions</t>
  </si>
  <si>
    <t>Income &amp; Expenditure from Lettings</t>
  </si>
  <si>
    <t>General needs and sheltered housing accommodation</t>
  </si>
  <si>
    <t>Supported housing accommodation</t>
  </si>
  <si>
    <t>Social housing letting totals</t>
  </si>
  <si>
    <t>Extra / Residential Care</t>
  </si>
  <si>
    <t>Student accommodation</t>
  </si>
  <si>
    <t>Market rented properties</t>
  </si>
  <si>
    <t>Leasehold</t>
  </si>
  <si>
    <t>Other lettings activities</t>
  </si>
  <si>
    <t>Total from lettings</t>
  </si>
  <si>
    <t>Operating Costs</t>
  </si>
  <si>
    <t>Other activities</t>
  </si>
  <si>
    <t>Operating surplus/(deficit)</t>
  </si>
  <si>
    <t>Income &amp; Expenditure from Other</t>
  </si>
  <si>
    <t xml:space="preserve">       Turnover:</t>
  </si>
  <si>
    <t>Property sales (inc 1st Tranche sales)</t>
  </si>
  <si>
    <t>Revenue Grant (Inc Support services income)</t>
  </si>
  <si>
    <t>Development administration / abortive costs</t>
  </si>
  <si>
    <t>Welsh Government Dowry funding</t>
  </si>
  <si>
    <t xml:space="preserve">Non housing' activities (including non Care turnover not relating to rent)) </t>
  </si>
  <si>
    <t>Total</t>
  </si>
  <si>
    <t xml:space="preserve">       Operating costs:</t>
  </si>
  <si>
    <t xml:space="preserve">       Operating surplus/(deficit):</t>
  </si>
  <si>
    <t>I &amp; E from lettings - Detailed analysis</t>
  </si>
  <si>
    <t>Rents (including voids)</t>
  </si>
  <si>
    <t>Service Charges</t>
  </si>
  <si>
    <t>less Rent losses from voids (including service charge losses)</t>
  </si>
  <si>
    <t>Net rent receivable</t>
  </si>
  <si>
    <t>Revenue Grants</t>
  </si>
  <si>
    <t>Amortised Grants</t>
  </si>
  <si>
    <t>Recharged repairs</t>
  </si>
  <si>
    <t>Total turnover from lettings</t>
  </si>
  <si>
    <t>Supported Housing</t>
  </si>
  <si>
    <t>Rents</t>
  </si>
  <si>
    <t>Extra / Residential Care &amp; Nursing Homes</t>
  </si>
  <si>
    <t>Student Accommodation</t>
  </si>
  <si>
    <t>Market Rented Accommodation</t>
  </si>
  <si>
    <t xml:space="preserve">Total  </t>
  </si>
  <si>
    <t>Operating Costs from lettings</t>
  </si>
  <si>
    <t>Management</t>
  </si>
  <si>
    <t>Service charges</t>
  </si>
  <si>
    <t>Care/Support costs</t>
  </si>
  <si>
    <t>Reactive/routine maintenance (Day-To-Day)</t>
  </si>
  <si>
    <t>Planned cyclical maintenance</t>
  </si>
  <si>
    <t>Major repairs</t>
  </si>
  <si>
    <t>Bad debts</t>
  </si>
  <si>
    <t>Estate Costs</t>
  </si>
  <si>
    <t>Depreciation of housing properties</t>
  </si>
  <si>
    <t>Impairment of housing properties</t>
  </si>
  <si>
    <t>Cash Flow Statement</t>
  </si>
  <si>
    <t>Net cash generated from operating activities</t>
  </si>
  <si>
    <t>Taxation paid</t>
  </si>
  <si>
    <t>Cash flows from investing activities</t>
  </si>
  <si>
    <t>Purchase of intangible assets</t>
  </si>
  <si>
    <t>Purchase / Improvement of Properties (inc Major repairs &amp; component replacement)</t>
  </si>
  <si>
    <t>Purchase of Plant and Equipment</t>
  </si>
  <si>
    <t>Proceeds from sale of plant property &amp; equipment</t>
  </si>
  <si>
    <t>Proceeds from sale of fixed asset investments</t>
  </si>
  <si>
    <t>Net receipts from Homebuy loans</t>
  </si>
  <si>
    <t>Grants received</t>
  </si>
  <si>
    <t>Grants repaid</t>
  </si>
  <si>
    <t>Interest received and other Income</t>
  </si>
  <si>
    <t>Net cash flows from investing activities</t>
  </si>
  <si>
    <t>Cash flows from financing activities</t>
  </si>
  <si>
    <t>Interest paid and other financing costs</t>
  </si>
  <si>
    <t>Drawdown of loans</t>
  </si>
  <si>
    <t>Repayment of loans</t>
  </si>
  <si>
    <t>Net cash flows from financing activities</t>
  </si>
  <si>
    <t>Net Increase/(decrease) in cash</t>
  </si>
  <si>
    <t>Cash and equivalent at start of year</t>
  </si>
  <si>
    <t>Cash and equivalent at end of year</t>
  </si>
  <si>
    <t>Free cash</t>
  </si>
  <si>
    <t>Operating Cash flow</t>
  </si>
  <si>
    <t>Interest Paid</t>
  </si>
  <si>
    <t>Interest Received</t>
  </si>
  <si>
    <t>Capitalised Major Repairs (inc Component replacements)</t>
  </si>
  <si>
    <t>Capitalised MR Grant</t>
  </si>
  <si>
    <t>Free cash before loan repayments</t>
  </si>
  <si>
    <t>Loans repaid (excluding current Revolving Credit Facilities)</t>
  </si>
  <si>
    <t>Free cash after loan repayments</t>
  </si>
  <si>
    <t>Notes to the Cash Flow Statement</t>
  </si>
  <si>
    <t>1 - Reconciliation of operating surplus to net cash inflow from operating activities</t>
  </si>
  <si>
    <t>Operating Surplus</t>
  </si>
  <si>
    <t>Depreciation/Impairment of tangible fixed assets</t>
  </si>
  <si>
    <t>Amortisation of intangible assets</t>
  </si>
  <si>
    <t>Amortisation of grants</t>
  </si>
  <si>
    <t>Surplus on sale fixed assets</t>
  </si>
  <si>
    <t xml:space="preserve">Decrease/(Increase) in stock        </t>
  </si>
  <si>
    <t xml:space="preserve">Decrease/(Increase) in debtors        </t>
  </si>
  <si>
    <t>Increase/(Decrease) in creditors</t>
  </si>
  <si>
    <t>Increase/(Decrease) in provisions</t>
  </si>
  <si>
    <t>Pension (deficit) contributions</t>
  </si>
  <si>
    <t>Net Cash generated from Operating Activities</t>
  </si>
  <si>
    <t>2 - Analysis of net debt</t>
  </si>
  <si>
    <t>Cash at bank and at hand</t>
  </si>
  <si>
    <t>At beginning of year</t>
  </si>
  <si>
    <t>Net cash inflows/(outflows)</t>
  </si>
  <si>
    <t>Non cash movements</t>
  </si>
  <si>
    <t>At end of year</t>
  </si>
  <si>
    <t>Loans due in less than 12 months</t>
  </si>
  <si>
    <t>Loans due in more than 12 months</t>
  </si>
  <si>
    <t>Changes in net debt</t>
  </si>
  <si>
    <t>Employees</t>
  </si>
  <si>
    <t>Staff costs during the year</t>
  </si>
  <si>
    <t>Wages and Salaries</t>
  </si>
  <si>
    <t>Redundancy costs</t>
  </si>
  <si>
    <t>Social Security Costs</t>
  </si>
  <si>
    <t>Pension Costs</t>
  </si>
  <si>
    <t>No</t>
  </si>
  <si>
    <t>The average number of staff (FTE) during the year</t>
  </si>
  <si>
    <t>2023/24</t>
  </si>
  <si>
    <t>Emoluments (excluding pension contributions) paid to highest paid director</t>
  </si>
  <si>
    <t>Average number of employees (FTE)</t>
  </si>
  <si>
    <t>This year</t>
  </si>
  <si>
    <t>Administrative / Office</t>
  </si>
  <si>
    <t>Estate Staff</t>
  </si>
  <si>
    <t>Care and Support Staff</t>
  </si>
  <si>
    <t>Direct Labour</t>
  </si>
  <si>
    <t>Care and Repair Staff</t>
  </si>
  <si>
    <t>Investment &amp; Regeneration</t>
  </si>
  <si>
    <t>Units in Management</t>
  </si>
  <si>
    <t>Number</t>
  </si>
  <si>
    <t>Supported housing bedspaces</t>
  </si>
  <si>
    <t>Social Housing Units Total</t>
  </si>
  <si>
    <t>Intermediate Rent</t>
  </si>
  <si>
    <t>Shared Ownership</t>
  </si>
  <si>
    <t>Residential Care Home / extra Care</t>
  </si>
  <si>
    <t>Nursing Home</t>
  </si>
  <si>
    <t>Home Buy</t>
  </si>
  <si>
    <t>Market rented</t>
  </si>
  <si>
    <t>Homeownership</t>
  </si>
  <si>
    <t>Offices / Commercial</t>
  </si>
  <si>
    <t>Retail</t>
  </si>
  <si>
    <t>Rent to Own</t>
  </si>
  <si>
    <t>Managed</t>
  </si>
  <si>
    <t>Garages</t>
  </si>
  <si>
    <t>Other:</t>
  </si>
  <si>
    <t>Non social Housing Total</t>
  </si>
  <si>
    <t>Total Units in Management</t>
  </si>
  <si>
    <t>Total housing stock</t>
  </si>
  <si>
    <t>Key performance indicators</t>
  </si>
  <si>
    <t>Operating Margin</t>
  </si>
  <si>
    <t>KPI</t>
  </si>
  <si>
    <t>Gearing</t>
  </si>
  <si>
    <t>Cash &amp; Short Term investments</t>
  </si>
  <si>
    <t>Longterm Loans</t>
  </si>
  <si>
    <t>Net Debt</t>
  </si>
  <si>
    <t>Housing Properties at cost</t>
  </si>
  <si>
    <t>Average Interest Rate</t>
  </si>
  <si>
    <t>EBITDA MRI / Interest - see guidance</t>
  </si>
  <si>
    <t>Excess pension service cost over employer contributions (If &gt;0)</t>
  </si>
  <si>
    <t>EBITDA MRI</t>
  </si>
  <si>
    <t>Interest receivable (not including pension costs)</t>
  </si>
  <si>
    <t>Interest payable (not including pension costs or joint ventures)</t>
  </si>
  <si>
    <t>Net Interest</t>
  </si>
  <si>
    <t>Headline social housing cost per unit (£)</t>
  </si>
  <si>
    <t>General Needs &amp; Sheltered Housing</t>
  </si>
  <si>
    <t>Major Repairs (Revenue)</t>
  </si>
  <si>
    <t>Major Repairs (Capital) GN, Sheltered &amp; Supported</t>
  </si>
  <si>
    <t>Total costs</t>
  </si>
  <si>
    <t>Social Housing units total</t>
  </si>
  <si>
    <t>VfM Indicator</t>
  </si>
  <si>
    <t>Management cost per SH unit (£)</t>
  </si>
  <si>
    <t>£'s</t>
  </si>
  <si>
    <t xml:space="preserve">General Needs &amp; Sheltered Housing - Management costs   </t>
  </si>
  <si>
    <t xml:space="preserve">Supported Housing - Management costs   </t>
  </si>
  <si>
    <t>Routine maintenance cost per SH unit (£)</t>
  </si>
  <si>
    <t xml:space="preserve">General Needs &amp; Sheltered Housing - Reactive/routine maintenance (Day-To-Day)   </t>
  </si>
  <si>
    <t>GN &amp; Sheltered Planned Cyclical Maintenance</t>
  </si>
  <si>
    <t xml:space="preserve">Supported Housing - Reactive/routine maintenance (Day-To-Day)   </t>
  </si>
  <si>
    <t>Supported Housing - Planned Cyclical Maintenance</t>
  </si>
  <si>
    <t>Total cost</t>
  </si>
  <si>
    <t>Major repairs (capital and revenue) cost per SH unit (£)</t>
  </si>
  <si>
    <t>Major repairs Revenue GN &amp; Sheltered</t>
  </si>
  <si>
    <t>Major repairs Revenue Supported</t>
  </si>
  <si>
    <t>Total expenditure (gross)</t>
  </si>
  <si>
    <t>Number of social housing units</t>
  </si>
  <si>
    <t>Void loss per social housing unit (£)</t>
  </si>
  <si>
    <t xml:space="preserve">General Needs &amp; Sheltered Housing - Rent losses from voids (including service charge losses)  </t>
  </si>
  <si>
    <t xml:space="preserve">Supported Housing - Rent losses from voids (including service charge losses)  </t>
  </si>
  <si>
    <t>Arrears per social housing unit (£)</t>
  </si>
  <si>
    <t>Rent &amp; service charge debtors (social housing) &gt; 1 year</t>
  </si>
  <si>
    <t>Rent &amp; service charge debtors (social housing) &lt; 1 year</t>
  </si>
  <si>
    <t>Growth in Turnover</t>
  </si>
  <si>
    <t>Growth in operating costs</t>
  </si>
  <si>
    <t>Growth in total fixed assets</t>
  </si>
  <si>
    <t>fixed assets</t>
  </si>
  <si>
    <t xml:space="preserve">Growth in Debt </t>
  </si>
  <si>
    <t>Total debt (short and long term)</t>
  </si>
  <si>
    <t>Social Housing stock at year end</t>
  </si>
  <si>
    <t>Summary of KPIs</t>
  </si>
  <si>
    <t>Sector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</si>
</sst>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/m/yyyy"/>
    <numFmt numFmtId="165" formatCode="D/M/YYYY"/>
    <numFmt numFmtId="166" formatCode="#,##0;\(#,##0\)"/>
    <numFmt numFmtId="167" formatCode="#,##0.000000000000000000000;\(#,##0.000000000000000000000\)"/>
    <numFmt numFmtId="168" formatCode="#,##0.00;\(#,##0.00\)"/>
    <numFmt numFmtId="169" formatCode="0.0%"/>
  </numFmts>
  <fonts count="16">
    <font>
      <sz val="10.0"/>
      <color rgb="FF000000"/>
      <name val="Arial"/>
      <scheme val="minor"/>
    </font>
    <font>
      <sz val="10.0"/>
      <color rgb="FF000000"/>
      <name val="Arial"/>
    </font>
    <font>
      <sz val="11.0"/>
      <color rgb="FF000000"/>
      <name val="Calibri"/>
    </font>
    <font>
      <b/>
      <sz val="14.0"/>
      <color rgb="FF000000"/>
      <name val="Arial"/>
    </font>
    <font>
      <b/>
      <sz val="12.0"/>
      <color rgb="FF000000"/>
      <name val="Arial"/>
    </font>
    <font>
      <sz val="11.0"/>
      <color theme="1"/>
      <name val="Calibri"/>
    </font>
    <font>
      <b/>
      <sz val="10.0"/>
      <color rgb="FF000000"/>
      <name val="Arial"/>
    </font>
    <font>
      <i/>
      <sz val="10.0"/>
      <color rgb="FF000000"/>
      <name val="Arial"/>
    </font>
    <font>
      <sz val="10.0"/>
      <color theme="1"/>
      <name val="Arial"/>
    </font>
    <font>
      <sz val="11.0"/>
      <color theme="1"/>
      <name val="Arial"/>
    </font>
    <font>
      <b/>
      <sz val="11.0"/>
      <color rgb="FF000000"/>
      <name val="Calibri"/>
    </font>
    <font>
      <i/>
      <sz val="11.0"/>
      <color rgb="FF000000"/>
      <name val="Calibri"/>
    </font>
    <font>
      <b/>
      <sz val="12.0"/>
      <color theme="1"/>
      <name val="Arial"/>
    </font>
    <font>
      <sz val="11.0"/>
      <color rgb="FFFF0000"/>
      <name val="Calibri"/>
    </font>
    <font>
      <b/>
      <sz val="10.0"/>
      <color theme="1"/>
      <name val="Arial"/>
    </font>
    <font>
      <sz val="10.0"/>
      <color rgb="FF000000"/>
      <name val="Aptos Narrow"/>
    </font>
  </fonts>
  <fills count="10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C499"/>
        <bgColor rgb="FFFFC499"/>
      </patternFill>
    </fill>
    <fill>
      <patternFill patternType="solid">
        <fgColor rgb="FF99CCFF"/>
        <bgColor rgb="FF99CCFF"/>
      </patternFill>
    </fill>
  </fills>
  <borders count="19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/>
      <right/>
      <top/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2" numFmtId="0" xfId="0" applyBorder="1" applyFont="1"/>
    <xf borderId="3" fillId="2" fontId="2" numFmtId="0" xfId="0" applyBorder="1" applyFont="1"/>
    <xf borderId="4" fillId="2" fontId="2" numFmtId="0" xfId="0" applyBorder="1" applyFont="1"/>
    <xf borderId="3" fillId="2" fontId="3" numFmtId="0" xfId="0" applyBorder="1" applyFont="1"/>
    <xf borderId="3" fillId="2" fontId="4" numFmtId="0" xfId="0" applyAlignment="1" applyBorder="1" applyFont="1">
      <alignment horizontal="center"/>
    </xf>
    <xf borderId="3" fillId="2" fontId="2" numFmtId="0" xfId="0" applyAlignment="1" applyBorder="1" applyFont="1">
      <alignment vertical="top"/>
    </xf>
    <xf borderId="5" fillId="3" fontId="2" numFmtId="0" xfId="0" applyAlignment="1" applyBorder="1" applyFill="1" applyFont="1">
      <alignment horizontal="right" shrinkToFit="0" vertical="top" wrapText="1"/>
    </xf>
    <xf borderId="5" fillId="3" fontId="2" numFmtId="0" xfId="0" applyAlignment="1" applyBorder="1" applyFont="1">
      <alignment horizontal="center" shrinkToFit="0" vertical="top" wrapText="1"/>
    </xf>
    <xf borderId="6" fillId="3" fontId="2" numFmtId="0" xfId="0" applyAlignment="1" applyBorder="1" applyFont="1">
      <alignment horizontal="center" shrinkToFit="0" vertical="top" wrapText="1"/>
    </xf>
    <xf borderId="5" fillId="3" fontId="2" numFmtId="0" xfId="0" applyAlignment="1" applyBorder="1" applyFont="1">
      <alignment horizontal="left" shrinkToFit="0" vertical="top" wrapText="1"/>
    </xf>
    <xf borderId="5" fillId="3" fontId="2" numFmtId="0" xfId="0" applyAlignment="1" applyBorder="1" applyFont="1">
      <alignment shrinkToFit="0" vertical="top" wrapText="1"/>
    </xf>
    <xf borderId="5" fillId="3" fontId="5" numFmtId="0" xfId="0" applyAlignment="1" applyBorder="1" applyFont="1">
      <alignment horizontal="right" shrinkToFit="0" vertical="top" wrapText="1"/>
    </xf>
    <xf borderId="6" fillId="3" fontId="2" numFmtId="0" xfId="0" applyAlignment="1" applyBorder="1" applyFont="1">
      <alignment shrinkToFit="0" vertical="top" wrapText="1"/>
    </xf>
    <xf borderId="7" fillId="3" fontId="2" numFmtId="0" xfId="0" applyAlignment="1" applyBorder="1" applyFont="1">
      <alignment horizontal="right" shrinkToFit="0" wrapText="1"/>
    </xf>
    <xf borderId="7" fillId="3" fontId="2" numFmtId="0" xfId="0" applyAlignment="1" applyBorder="1" applyFont="1">
      <alignment horizontal="center" shrinkToFit="0" wrapText="1"/>
    </xf>
    <xf borderId="8" fillId="3" fontId="2" numFmtId="0" xfId="0" applyAlignment="1" applyBorder="1" applyFont="1">
      <alignment horizontal="right" shrinkToFit="0" wrapText="1"/>
    </xf>
    <xf borderId="7" fillId="3" fontId="2" numFmtId="0" xfId="0" applyAlignment="1" applyBorder="1" applyFont="1">
      <alignment horizontal="left" shrinkToFit="0" wrapText="1"/>
    </xf>
    <xf borderId="5" fillId="3" fontId="2" numFmtId="0" xfId="0" applyAlignment="1" applyBorder="1" applyFont="1">
      <alignment shrinkToFit="0" wrapText="1"/>
    </xf>
    <xf borderId="7" fillId="3" fontId="5" numFmtId="0" xfId="0" applyAlignment="1" applyBorder="1" applyFont="1">
      <alignment horizontal="right" shrinkToFit="0" wrapText="1"/>
    </xf>
    <xf borderId="6" fillId="3" fontId="2" numFmtId="0" xfId="0" applyAlignment="1" applyBorder="1" applyFont="1">
      <alignment shrinkToFit="0" wrapText="1"/>
    </xf>
    <xf borderId="6" fillId="3" fontId="2" numFmtId="164" xfId="0" applyAlignment="1" applyBorder="1" applyFont="1" applyNumberFormat="1">
      <alignment horizontal="right"/>
    </xf>
    <xf borderId="6" fillId="3" fontId="2" numFmtId="164" xfId="0" applyAlignment="1" applyBorder="1" applyFont="1" applyNumberFormat="1">
      <alignment horizontal="center"/>
    </xf>
    <xf borderId="6" fillId="3" fontId="2" numFmtId="164" xfId="0" applyAlignment="1" applyBorder="1" applyFont="1" applyNumberFormat="1">
      <alignment horizontal="left"/>
    </xf>
    <xf borderId="6" fillId="3" fontId="2" numFmtId="165" xfId="0" applyAlignment="1" applyBorder="1" applyFont="1" applyNumberFormat="1">
      <alignment horizontal="right"/>
    </xf>
    <xf borderId="6" fillId="3" fontId="5" numFmtId="164" xfId="0" applyAlignment="1" applyBorder="1" applyFont="1" applyNumberFormat="1">
      <alignment horizontal="right"/>
    </xf>
    <xf borderId="7" fillId="2" fontId="2" numFmtId="0" xfId="0" applyBorder="1" applyFont="1"/>
    <xf borderId="9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right"/>
    </xf>
    <xf borderId="3" fillId="4" fontId="2" numFmtId="0" xfId="0" applyBorder="1" applyFill="1" applyFont="1"/>
    <xf borderId="3" fillId="4" fontId="2" numFmtId="0" xfId="0" applyAlignment="1" applyBorder="1" applyFont="1">
      <alignment horizontal="right"/>
    </xf>
    <xf borderId="2" fillId="2" fontId="2" numFmtId="0" xfId="0" applyAlignment="1" applyBorder="1" applyFont="1">
      <alignment horizontal="right"/>
    </xf>
    <xf borderId="3" fillId="2" fontId="2" numFmtId="0" xfId="0" applyAlignment="1" applyBorder="1" applyFont="1">
      <alignment horizontal="center"/>
    </xf>
    <xf borderId="3" fillId="2" fontId="6" numFmtId="0" xfId="0" applyBorder="1" applyFont="1"/>
    <xf borderId="3" fillId="2" fontId="7" numFmtId="3" xfId="0" applyBorder="1" applyFont="1" applyNumberFormat="1"/>
    <xf borderId="6" fillId="3" fontId="8" numFmtId="166" xfId="0" applyAlignment="1" applyBorder="1" applyFont="1" applyNumberFormat="1">
      <alignment horizontal="right"/>
    </xf>
    <xf borderId="8" fillId="3" fontId="8" numFmtId="166" xfId="0" applyAlignment="1" applyBorder="1" applyFont="1" applyNumberFormat="1">
      <alignment horizontal="right"/>
    </xf>
    <xf borderId="8" fillId="5" fontId="8" numFmtId="166" xfId="0" applyAlignment="1" applyBorder="1" applyFill="1" applyFont="1" applyNumberFormat="1">
      <alignment horizontal="right"/>
    </xf>
    <xf borderId="8" fillId="3" fontId="8" numFmtId="166" xfId="0" applyBorder="1" applyFont="1" applyNumberFormat="1"/>
    <xf borderId="3" fillId="2" fontId="9" numFmtId="166" xfId="0" applyBorder="1" applyFont="1" applyNumberFormat="1"/>
    <xf borderId="10" fillId="2" fontId="9" numFmtId="166" xfId="0" applyBorder="1" applyFont="1" applyNumberFormat="1"/>
    <xf borderId="3" fillId="2" fontId="8" numFmtId="166" xfId="0" applyBorder="1" applyFont="1" applyNumberFormat="1"/>
    <xf borderId="3" fillId="2" fontId="10" numFmtId="0" xfId="0" applyBorder="1" applyFont="1"/>
    <xf borderId="10" fillId="2" fontId="8" numFmtId="166" xfId="0" applyBorder="1" applyFont="1" applyNumberFormat="1"/>
    <xf borderId="3" fillId="2" fontId="11" numFmtId="0" xfId="0" applyBorder="1" applyFont="1"/>
    <xf borderId="10" fillId="2" fontId="2" numFmtId="0" xfId="0" applyBorder="1" applyFont="1"/>
    <xf borderId="0" fillId="0" fontId="2" numFmtId="0" xfId="0" applyFont="1"/>
    <xf borderId="11" fillId="0" fontId="9" numFmtId="166" xfId="0" applyBorder="1" applyFont="1" applyNumberFormat="1"/>
    <xf borderId="1" fillId="6" fontId="2" numFmtId="0" xfId="0" applyBorder="1" applyFill="1" applyFont="1"/>
    <xf borderId="2" fillId="6" fontId="11" numFmtId="0" xfId="0" applyBorder="1" applyFont="1"/>
    <xf borderId="3" fillId="6" fontId="9" numFmtId="166" xfId="0" applyBorder="1" applyFont="1" applyNumberFormat="1"/>
    <xf borderId="4" fillId="6" fontId="2" numFmtId="0" xfId="0" applyBorder="1" applyFont="1"/>
    <xf borderId="3" fillId="6" fontId="11" numFmtId="0" xfId="0" applyBorder="1" applyFont="1"/>
    <xf borderId="3" fillId="6" fontId="12" numFmtId="166" xfId="0" applyAlignment="1" applyBorder="1" applyFont="1" applyNumberFormat="1">
      <alignment horizontal="center" vertical="top"/>
    </xf>
    <xf borderId="6" fillId="3" fontId="8" numFmtId="10" xfId="0" applyAlignment="1" applyBorder="1" applyFont="1" applyNumberFormat="1">
      <alignment horizontal="right"/>
    </xf>
    <xf borderId="3" fillId="6" fontId="8" numFmtId="0" xfId="0" applyBorder="1" applyFont="1"/>
    <xf borderId="3" fillId="6" fontId="11" numFmtId="167" xfId="0" applyBorder="1" applyFont="1" applyNumberFormat="1"/>
    <xf borderId="3" fillId="6" fontId="2" numFmtId="0" xfId="0" applyBorder="1" applyFont="1"/>
    <xf borderId="8" fillId="5" fontId="5" numFmtId="166" xfId="0" applyAlignment="1" applyBorder="1" applyFont="1" applyNumberFormat="1">
      <alignment horizontal="center"/>
    </xf>
    <xf borderId="3" fillId="6" fontId="13" numFmtId="0" xfId="0" applyBorder="1" applyFont="1"/>
    <xf borderId="3" fillId="6" fontId="9" numFmtId="167" xfId="0" applyBorder="1" applyFont="1" applyNumberFormat="1"/>
    <xf borderId="3" fillId="6" fontId="10" numFmtId="0" xfId="0" applyBorder="1" applyFont="1"/>
    <xf borderId="10" fillId="6" fontId="9" numFmtId="166" xfId="0" applyBorder="1" applyFont="1" applyNumberFormat="1"/>
    <xf borderId="10" fillId="6" fontId="9" numFmtId="167" xfId="0" applyBorder="1" applyFont="1" applyNumberFormat="1"/>
    <xf borderId="8" fillId="3" fontId="8" numFmtId="168" xfId="0" applyAlignment="1" applyBorder="1" applyFont="1" applyNumberFormat="1">
      <alignment horizontal="right"/>
    </xf>
    <xf borderId="8" fillId="5" fontId="5" numFmtId="166" xfId="0" applyBorder="1" applyFont="1" applyNumberFormat="1"/>
    <xf borderId="7" fillId="6" fontId="2" numFmtId="0" xfId="0" applyBorder="1" applyFont="1"/>
    <xf borderId="10" fillId="6" fontId="2" numFmtId="0" xfId="0" applyBorder="1" applyFont="1"/>
    <xf borderId="10" fillId="6" fontId="5" numFmtId="166" xfId="0" applyAlignment="1" applyBorder="1" applyFont="1" applyNumberFormat="1">
      <alignment horizontal="center"/>
    </xf>
    <xf borderId="12" fillId="3" fontId="8" numFmtId="166" xfId="0" applyAlignment="1" applyBorder="1" applyFont="1" applyNumberFormat="1">
      <alignment horizontal="right"/>
    </xf>
    <xf borderId="6" fillId="5" fontId="8" numFmtId="166" xfId="0" applyAlignment="1" applyBorder="1" applyFont="1" applyNumberFormat="1">
      <alignment horizontal="right"/>
    </xf>
    <xf borderId="13" fillId="0" fontId="9" numFmtId="166" xfId="0" applyBorder="1" applyFont="1" applyNumberFormat="1"/>
    <xf borderId="3" fillId="6" fontId="5" numFmtId="166" xfId="0" applyAlignment="1" applyBorder="1" applyFont="1" applyNumberFormat="1">
      <alignment horizontal="center"/>
    </xf>
    <xf borderId="8" fillId="5" fontId="5" numFmtId="166" xfId="0" applyAlignment="1" applyBorder="1" applyFont="1" applyNumberFormat="1">
      <alignment horizontal="right"/>
    </xf>
    <xf borderId="14" fillId="6" fontId="5" numFmtId="166" xfId="0" applyBorder="1" applyFont="1" applyNumberFormat="1"/>
    <xf borderId="15" fillId="3" fontId="8" numFmtId="166" xfId="0" applyAlignment="1" applyBorder="1" applyFont="1" applyNumberFormat="1">
      <alignment horizontal="right"/>
    </xf>
    <xf borderId="10" fillId="4" fontId="9" numFmtId="166" xfId="0" applyBorder="1" applyFont="1" applyNumberFormat="1"/>
    <xf borderId="3" fillId="2" fontId="4" numFmtId="0" xfId="0" applyBorder="1" applyFont="1"/>
    <xf borderId="8" fillId="5" fontId="14" numFmtId="166" xfId="0" applyAlignment="1" applyBorder="1" applyFont="1" applyNumberFormat="1">
      <alignment horizontal="right"/>
    </xf>
    <xf quotePrefix="1" borderId="3" fillId="2" fontId="2" numFmtId="0" xfId="0" applyBorder="1" applyFont="1"/>
    <xf borderId="8" fillId="7" fontId="8" numFmtId="166" xfId="0" applyAlignment="1" applyBorder="1" applyFill="1" applyFont="1" applyNumberFormat="1">
      <alignment horizontal="right"/>
    </xf>
    <xf borderId="10" fillId="2" fontId="6" numFmtId="0" xfId="0" applyBorder="1" applyFont="1"/>
    <xf borderId="3" fillId="4" fontId="6" numFmtId="0" xfId="0" applyBorder="1" applyFont="1"/>
    <xf borderId="2" fillId="2" fontId="6" numFmtId="0" xfId="0" applyBorder="1" applyFont="1"/>
    <xf borderId="3" fillId="2" fontId="14" numFmtId="166" xfId="0" applyBorder="1" applyFont="1" applyNumberFormat="1"/>
    <xf borderId="0" fillId="0" fontId="6" numFmtId="0" xfId="0" applyFont="1"/>
    <xf borderId="3" fillId="3" fontId="8" numFmtId="166" xfId="0" applyAlignment="1" applyBorder="1" applyFont="1" applyNumberFormat="1">
      <alignment horizontal="right"/>
    </xf>
    <xf borderId="6" fillId="3" fontId="8" numFmtId="166" xfId="0" applyBorder="1" applyFont="1" applyNumberFormat="1"/>
    <xf borderId="8" fillId="8" fontId="8" numFmtId="166" xfId="0" applyAlignment="1" applyBorder="1" applyFill="1" applyFont="1" applyNumberFormat="1">
      <alignment horizontal="right"/>
    </xf>
    <xf borderId="3" fillId="2" fontId="13" numFmtId="0" xfId="0" applyBorder="1" applyFont="1"/>
    <xf borderId="0" fillId="0" fontId="9" numFmtId="166" xfId="0" applyFont="1" applyNumberFormat="1"/>
    <xf borderId="2" fillId="2" fontId="9" numFmtId="166" xfId="0" applyBorder="1" applyFont="1" applyNumberFormat="1"/>
    <xf borderId="16" fillId="2" fontId="9" numFmtId="166" xfId="0" applyBorder="1" applyFont="1" applyNumberFormat="1"/>
    <xf borderId="17" fillId="2" fontId="9" numFmtId="166" xfId="0" applyBorder="1" applyFont="1" applyNumberFormat="1"/>
    <xf borderId="17" fillId="6" fontId="12" numFmtId="166" xfId="0" applyAlignment="1" applyBorder="1" applyFont="1" applyNumberFormat="1">
      <alignment horizontal="center" vertical="top"/>
    </xf>
    <xf borderId="18" fillId="6" fontId="5" numFmtId="166" xfId="0" applyAlignment="1" applyBorder="1" applyFont="1" applyNumberFormat="1">
      <alignment horizontal="center"/>
    </xf>
    <xf borderId="3" fillId="2" fontId="2" numFmtId="166" xfId="0" applyBorder="1" applyFont="1" applyNumberFormat="1"/>
    <xf borderId="3" fillId="2" fontId="6" numFmtId="166" xfId="0" applyBorder="1" applyFont="1" applyNumberFormat="1"/>
    <xf borderId="10" fillId="2" fontId="9" numFmtId="166" xfId="0" applyAlignment="1" applyBorder="1" applyFont="1" applyNumberFormat="1">
      <alignment horizontal="center"/>
    </xf>
    <xf borderId="6" fillId="2" fontId="2" numFmtId="0" xfId="0" applyBorder="1" applyFont="1"/>
    <xf borderId="6" fillId="3" fontId="9" numFmtId="166" xfId="0" applyBorder="1" applyFont="1" applyNumberFormat="1"/>
    <xf borderId="8" fillId="3" fontId="9" numFmtId="166" xfId="0" applyBorder="1" applyFont="1" applyNumberFormat="1"/>
    <xf borderId="6" fillId="3" fontId="9" numFmtId="166" xfId="0" applyAlignment="1" applyBorder="1" applyFont="1" applyNumberFormat="1">
      <alignment horizontal="right"/>
    </xf>
    <xf borderId="5" fillId="2" fontId="2" numFmtId="0" xfId="0" applyBorder="1" applyFont="1"/>
    <xf borderId="8" fillId="3" fontId="9" numFmtId="166" xfId="0" applyAlignment="1" applyBorder="1" applyFont="1" applyNumberFormat="1">
      <alignment horizontal="right"/>
    </xf>
    <xf borderId="3" fillId="4" fontId="9" numFmtId="166" xfId="0" applyBorder="1" applyFont="1" applyNumberFormat="1"/>
    <xf borderId="3" fillId="9" fontId="9" numFmtId="166" xfId="0" applyBorder="1" applyFill="1" applyFont="1" applyNumberFormat="1"/>
    <xf borderId="4" fillId="2" fontId="10" numFmtId="0" xfId="0" applyBorder="1" applyFont="1"/>
    <xf borderId="3" fillId="2" fontId="14" numFmtId="166" xfId="0" applyAlignment="1" applyBorder="1" applyFont="1" applyNumberFormat="1">
      <alignment horizontal="right"/>
    </xf>
    <xf borderId="4" fillId="2" fontId="4" numFmtId="0" xfId="0" applyBorder="1" applyFont="1"/>
    <xf borderId="6" fillId="2" fontId="10" numFmtId="0" xfId="0" applyBorder="1" applyFont="1"/>
    <xf borderId="8" fillId="5" fontId="8" numFmtId="9" xfId="0" applyAlignment="1" applyBorder="1" applyFont="1" applyNumberFormat="1">
      <alignment horizontal="right"/>
    </xf>
    <xf borderId="8" fillId="5" fontId="8" numFmtId="169" xfId="0" applyAlignment="1" applyBorder="1" applyFont="1" applyNumberFormat="1">
      <alignment horizontal="right"/>
    </xf>
    <xf borderId="6" fillId="5" fontId="8" numFmtId="10" xfId="0" applyAlignment="1" applyBorder="1" applyFont="1" applyNumberFormat="1">
      <alignment horizontal="right"/>
    </xf>
    <xf borderId="3" fillId="2" fontId="10" numFmtId="166" xfId="0" applyBorder="1" applyFont="1" applyNumberFormat="1"/>
    <xf borderId="6" fillId="5" fontId="14" numFmtId="9" xfId="0" applyAlignment="1" applyBorder="1" applyFont="1" applyNumberFormat="1">
      <alignment horizontal="right"/>
    </xf>
    <xf borderId="10" fillId="2" fontId="5" numFmtId="3" xfId="0" applyAlignment="1" applyBorder="1" applyFont="1" applyNumberFormat="1">
      <alignment horizontal="center"/>
    </xf>
    <xf borderId="8" fillId="7" fontId="14" numFmtId="166" xfId="0" applyAlignment="1" applyBorder="1" applyFont="1" applyNumberFormat="1">
      <alignment horizontal="right"/>
    </xf>
    <xf borderId="2" fillId="2" fontId="9" numFmtId="3" xfId="0" applyBorder="1" applyFont="1" applyNumberFormat="1"/>
    <xf borderId="3" fillId="2" fontId="9" numFmtId="3" xfId="0" applyBorder="1" applyFont="1" applyNumberFormat="1"/>
    <xf borderId="8" fillId="5" fontId="8" numFmtId="3" xfId="0" applyAlignment="1" applyBorder="1" applyFont="1" applyNumberFormat="1">
      <alignment horizontal="right"/>
    </xf>
    <xf borderId="6" fillId="5" fontId="14" numFmtId="3" xfId="0" applyAlignment="1" applyBorder="1" applyFont="1" applyNumberFormat="1">
      <alignment horizontal="right"/>
    </xf>
    <xf borderId="6" fillId="5" fontId="8" numFmtId="3" xfId="0" applyAlignment="1" applyBorder="1" applyFont="1" applyNumberFormat="1">
      <alignment horizontal="right"/>
    </xf>
    <xf borderId="6" fillId="5" fontId="8" numFmtId="169" xfId="0" applyAlignment="1" applyBorder="1" applyFont="1" applyNumberFormat="1">
      <alignment horizontal="right"/>
    </xf>
    <xf borderId="6" fillId="7" fontId="8" numFmtId="169" xfId="0" applyAlignment="1" applyBorder="1" applyFont="1" applyNumberFormat="1">
      <alignment horizontal="right"/>
    </xf>
    <xf borderId="3" fillId="2" fontId="8" numFmtId="3" xfId="0" applyAlignment="1" applyBorder="1" applyFont="1" applyNumberFormat="1">
      <alignment horizontal="right"/>
    </xf>
    <xf borderId="10" fillId="2" fontId="9" numFmtId="3" xfId="0" applyBorder="1" applyFont="1" applyNumberFormat="1"/>
    <xf borderId="0" fillId="0" fontId="2" numFmtId="3" xfId="0" applyFont="1" applyNumberFormat="1"/>
    <xf borderId="1" fillId="2" fontId="1" numFmtId="0" xfId="0" applyBorder="1" applyFont="1"/>
    <xf borderId="2" fillId="2" fontId="1" numFmtId="0" xfId="0" applyBorder="1" applyFont="1"/>
    <xf borderId="2" fillId="6" fontId="12" numFmtId="166" xfId="0" applyAlignment="1" applyBorder="1" applyFont="1" applyNumberFormat="1">
      <alignment horizontal="center" vertical="top"/>
    </xf>
    <xf borderId="4" fillId="2" fontId="1" numFmtId="0" xfId="0" applyBorder="1" applyFont="1"/>
    <xf borderId="3" fillId="2" fontId="1" numFmtId="0" xfId="0" applyBorder="1" applyFont="1"/>
    <xf borderId="3" fillId="2" fontId="10" numFmtId="3" xfId="0" applyAlignment="1" applyBorder="1" applyFont="1" applyNumberFormat="1">
      <alignment horizontal="center"/>
    </xf>
    <xf borderId="6" fillId="7" fontId="1" numFmtId="9" xfId="0" applyBorder="1" applyFont="1" applyNumberFormat="1"/>
    <xf borderId="6" fillId="7" fontId="15" numFmtId="9" xfId="0" applyBorder="1" applyFont="1" applyNumberFormat="1"/>
    <xf borderId="6" fillId="7" fontId="1" numFmtId="10" xfId="0" applyBorder="1" applyFont="1" applyNumberFormat="1"/>
    <xf borderId="6" fillId="7" fontId="15" numFmtId="10" xfId="0" applyBorder="1" applyFont="1" applyNumberFormat="1"/>
    <xf borderId="6" fillId="7" fontId="1" numFmtId="10" xfId="0" applyAlignment="1" applyBorder="1" applyFont="1" applyNumberFormat="1">
      <alignment horizontal="right"/>
    </xf>
    <xf borderId="6" fillId="7" fontId="1" numFmtId="3" xfId="0" applyBorder="1" applyFont="1" applyNumberFormat="1"/>
    <xf borderId="6" fillId="7" fontId="15" numFmtId="3" xfId="0" applyBorder="1" applyFont="1" applyNumberFormat="1"/>
    <xf borderId="6" fillId="7" fontId="1" numFmtId="169" xfId="0" applyBorder="1" applyFont="1" applyNumberFormat="1"/>
    <xf borderId="6" fillId="7" fontId="15" numFmtId="169" xfId="0" applyBorder="1" applyFont="1" applyNumberFormat="1"/>
    <xf borderId="3" fillId="2" fontId="1" numFmtId="3" xfId="0" applyBorder="1" applyFont="1" applyNumberFormat="1"/>
    <xf borderId="3" fillId="2" fontId="15" numFmtId="3" xfId="0" applyBorder="1" applyFont="1" applyNumberFormat="1"/>
    <xf borderId="7" fillId="2" fontId="1" numFmtId="0" xfId="0" applyBorder="1" applyFont="1"/>
    <xf borderId="10" fillId="2" fontId="1" numFmtId="0" xfId="0" applyBorder="1" applyFont="1"/>
    <xf borderId="10" fillId="2" fontId="15" numFmtId="0" xfId="0" applyBorder="1" applyFont="1"/>
    <xf borderId="0" fillId="0" fontId="1" numFmtId="3" xfId="0" applyFont="1" applyNumberFormat="1"/>
    <xf borderId="0" fillId="0" fontId="15" numFmtId="3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ParkinsonA\Objective\Objects\Global%20accounts%20-%202024_25%20Data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turn Template - sent out"/>
      <sheetName val="Return Template - amended"/>
      <sheetName val="Guidance"/>
      <sheetName val="KPI Definitions"/>
      <sheetName val="Median etc"/>
      <sheetName val="Growth"/>
      <sheetName val="Sheet1"/>
      <sheetName val="2025 Diversity"/>
      <sheetName val="FV - Q3"/>
      <sheetName val="Cont Assess"/>
      <sheetName val="Checklist"/>
      <sheetName val="Compare to last time"/>
      <sheetName val="2025 published"/>
      <sheetName val="Movement"/>
      <sheetName val="2025"/>
      <sheetName val="2024"/>
      <sheetName val="2023"/>
      <sheetName val="pension adj"/>
      <sheetName val="Adra"/>
      <sheetName val="Aelwyd"/>
      <sheetName val="Ateb"/>
      <sheetName val="Barcud"/>
      <sheetName val="Beacon"/>
      <sheetName val="Bro Myrddin"/>
      <sheetName val="Bron Afon"/>
      <sheetName val="Cadarn"/>
      <sheetName val="CCHA"/>
      <sheetName val="YMCA"/>
      <sheetName val="Caredig"/>
      <sheetName val="Conwy"/>
      <sheetName val="Clwyd Alyn"/>
      <sheetName val="Cynon Taf"/>
      <sheetName val="Cynefin"/>
      <sheetName val="First Choice"/>
      <sheetName val="Hendre"/>
      <sheetName val="Melin"/>
      <sheetName val="MTHA"/>
      <sheetName val="MVH"/>
      <sheetName val="Monmouth"/>
      <sheetName val="NCH"/>
      <sheetName val="North Wales"/>
      <sheetName val="Pobl"/>
      <sheetName val="Stori"/>
      <sheetName val="Taff"/>
      <sheetName val="Tai Calon"/>
      <sheetName val="Tai Tarian"/>
      <sheetName val="Trivallis"/>
      <sheetName val="UWHA"/>
      <sheetName val="V2C"/>
      <sheetName val="W&amp;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2.63" defaultRowHeight="15.0"/>
  <cols>
    <col customWidth="1" min="1" max="1" width="5.5"/>
    <col customWidth="1" min="2" max="2" width="74.13"/>
    <col customWidth="1" min="3" max="10" width="14.75"/>
    <col customWidth="1" min="11" max="11" width="15.5"/>
    <col customWidth="1" min="12" max="34" width="14.75"/>
    <col customWidth="1" min="35" max="35" width="3.75"/>
    <col customWidth="1" min="36" max="36" width="22.13"/>
  </cols>
  <sheetData>
    <row r="1" ht="12.0" hidden="1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J1" s="1"/>
    </row>
    <row r="2" ht="12.0" hidden="1" customHeight="1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J2" s="1"/>
    </row>
    <row r="3" ht="12.0" hidden="1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 t="s">
        <v>0</v>
      </c>
      <c r="AD3" s="1"/>
      <c r="AE3" s="1"/>
      <c r="AF3" s="1"/>
      <c r="AG3" s="1"/>
      <c r="AH3" s="1"/>
      <c r="AJ3" s="1"/>
    </row>
    <row r="4" ht="12.0" hidden="1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J4" s="1"/>
    </row>
    <row r="5" ht="12.0" hidden="1" customHeigh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J5" s="1"/>
    </row>
    <row r="6" ht="12.0" customHeigh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3"/>
      <c r="AA6" s="4"/>
      <c r="AB6" s="3"/>
      <c r="AC6" s="4"/>
      <c r="AD6" s="3"/>
      <c r="AE6" s="4"/>
      <c r="AF6" s="3"/>
      <c r="AG6" s="3"/>
      <c r="AH6" s="3"/>
      <c r="AJ6" s="3"/>
    </row>
    <row r="7" ht="12.0" customHeight="1">
      <c r="A7" s="5"/>
      <c r="B7" s="6" t="s">
        <v>1</v>
      </c>
      <c r="C7" s="7" t="s">
        <v>2</v>
      </c>
      <c r="D7" s="7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7" t="s">
        <v>2</v>
      </c>
      <c r="Q7" s="7" t="s">
        <v>2</v>
      </c>
      <c r="R7" s="7" t="s">
        <v>2</v>
      </c>
      <c r="S7" s="7" t="s">
        <v>2</v>
      </c>
      <c r="T7" s="7" t="s">
        <v>2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  <c r="Z7" s="7" t="s">
        <v>2</v>
      </c>
      <c r="AA7" s="7" t="s">
        <v>2</v>
      </c>
      <c r="AB7" s="7" t="s">
        <v>2</v>
      </c>
      <c r="AC7" s="7" t="s">
        <v>2</v>
      </c>
      <c r="AD7" s="7" t="s">
        <v>2</v>
      </c>
      <c r="AE7" s="7" t="s">
        <v>2</v>
      </c>
      <c r="AF7" s="7" t="s">
        <v>2</v>
      </c>
      <c r="AG7" s="7" t="s">
        <v>2</v>
      </c>
      <c r="AH7" s="7" t="s">
        <v>2</v>
      </c>
      <c r="AJ7" s="7" t="s">
        <v>2</v>
      </c>
    </row>
    <row r="8" ht="12.0" customHeight="1">
      <c r="A8" s="5"/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10" t="s">
        <v>8</v>
      </c>
      <c r="H8" s="10" t="s">
        <v>9</v>
      </c>
      <c r="I8" s="9" t="s">
        <v>10</v>
      </c>
      <c r="J8" s="9" t="s">
        <v>11</v>
      </c>
      <c r="K8" s="11" t="s">
        <v>12</v>
      </c>
      <c r="L8" s="9" t="s">
        <v>13</v>
      </c>
      <c r="M8" s="9" t="s">
        <v>14</v>
      </c>
      <c r="N8" s="9" t="s">
        <v>15</v>
      </c>
      <c r="O8" s="9" t="s">
        <v>16</v>
      </c>
      <c r="P8" s="9" t="s">
        <v>17</v>
      </c>
      <c r="Q8" s="9" t="s">
        <v>18</v>
      </c>
      <c r="R8" s="9" t="s">
        <v>19</v>
      </c>
      <c r="S8" s="12" t="s">
        <v>20</v>
      </c>
      <c r="T8" s="9" t="s">
        <v>21</v>
      </c>
      <c r="U8" s="9" t="s">
        <v>22</v>
      </c>
      <c r="V8" s="9" t="s">
        <v>23</v>
      </c>
      <c r="W8" s="9" t="s">
        <v>24</v>
      </c>
      <c r="X8" s="9" t="s">
        <v>25</v>
      </c>
      <c r="Y8" s="9" t="s">
        <v>26</v>
      </c>
      <c r="Z8" s="9" t="s">
        <v>27</v>
      </c>
      <c r="AA8" s="9" t="s">
        <v>28</v>
      </c>
      <c r="AB8" s="9" t="s">
        <v>29</v>
      </c>
      <c r="AC8" s="9" t="s">
        <v>30</v>
      </c>
      <c r="AD8" s="9" t="s">
        <v>31</v>
      </c>
      <c r="AE8" s="9" t="s">
        <v>32</v>
      </c>
      <c r="AF8" s="13" t="s">
        <v>33</v>
      </c>
      <c r="AG8" s="14" t="s">
        <v>34</v>
      </c>
      <c r="AH8" s="15" t="s">
        <v>35</v>
      </c>
      <c r="AJ8" s="11" t="s">
        <v>36</v>
      </c>
    </row>
    <row r="9" ht="12.0" customHeight="1">
      <c r="A9" s="5"/>
      <c r="B9" s="4" t="s">
        <v>37</v>
      </c>
      <c r="C9" s="16" t="s">
        <v>38</v>
      </c>
      <c r="D9" s="16" t="s">
        <v>39</v>
      </c>
      <c r="E9" s="16" t="s">
        <v>39</v>
      </c>
      <c r="F9" s="16" t="s">
        <v>40</v>
      </c>
      <c r="G9" s="17" t="s">
        <v>39</v>
      </c>
      <c r="H9" s="17" t="s">
        <v>39</v>
      </c>
      <c r="I9" s="16" t="s">
        <v>38</v>
      </c>
      <c r="J9" s="16" t="s">
        <v>39</v>
      </c>
      <c r="K9" s="18" t="s">
        <v>39</v>
      </c>
      <c r="L9" s="16" t="s">
        <v>41</v>
      </c>
      <c r="M9" s="16" t="s">
        <v>39</v>
      </c>
      <c r="N9" s="16" t="s">
        <v>38</v>
      </c>
      <c r="O9" s="16" t="s">
        <v>39</v>
      </c>
      <c r="P9" s="16" t="s">
        <v>39</v>
      </c>
      <c r="Q9" s="16" t="s">
        <v>39</v>
      </c>
      <c r="R9" s="16" t="s">
        <v>39</v>
      </c>
      <c r="S9" s="19" t="s">
        <v>39</v>
      </c>
      <c r="T9" s="16" t="s">
        <v>39</v>
      </c>
      <c r="U9" s="16" t="s">
        <v>39</v>
      </c>
      <c r="V9" s="16" t="s">
        <v>38</v>
      </c>
      <c r="W9" s="16" t="s">
        <v>38</v>
      </c>
      <c r="X9" s="16" t="s">
        <v>38</v>
      </c>
      <c r="Y9" s="16" t="s">
        <v>39</v>
      </c>
      <c r="Z9" s="16" t="s">
        <v>39</v>
      </c>
      <c r="AA9" s="16" t="s">
        <v>39</v>
      </c>
      <c r="AB9" s="16" t="s">
        <v>39</v>
      </c>
      <c r="AC9" s="16" t="s">
        <v>38</v>
      </c>
      <c r="AD9" s="16" t="s">
        <v>38</v>
      </c>
      <c r="AE9" s="16" t="s">
        <v>38</v>
      </c>
      <c r="AF9" s="20" t="s">
        <v>39</v>
      </c>
      <c r="AG9" s="21" t="s">
        <v>38</v>
      </c>
      <c r="AH9" s="22" t="s">
        <v>39</v>
      </c>
      <c r="AJ9" s="18"/>
    </row>
    <row r="10" ht="12.0" customHeight="1">
      <c r="A10" s="5"/>
      <c r="B10" s="4" t="s">
        <v>42</v>
      </c>
      <c r="C10" s="23">
        <v>45747.0</v>
      </c>
      <c r="D10" s="23">
        <v>45747.0</v>
      </c>
      <c r="E10" s="23">
        <v>45747.0</v>
      </c>
      <c r="F10" s="23">
        <v>45747.0</v>
      </c>
      <c r="G10" s="24">
        <v>45747.0</v>
      </c>
      <c r="H10" s="24">
        <v>45747.0</v>
      </c>
      <c r="I10" s="23">
        <v>45747.0</v>
      </c>
      <c r="J10" s="23">
        <v>45747.0</v>
      </c>
      <c r="K10" s="23">
        <v>45747.0</v>
      </c>
      <c r="L10" s="23">
        <v>45747.0</v>
      </c>
      <c r="M10" s="23">
        <v>45747.0</v>
      </c>
      <c r="N10" s="23">
        <v>45747.0</v>
      </c>
      <c r="O10" s="23">
        <v>45747.0</v>
      </c>
      <c r="P10" s="23">
        <v>45747.0</v>
      </c>
      <c r="Q10" s="23">
        <v>45747.0</v>
      </c>
      <c r="R10" s="23">
        <v>45747.0</v>
      </c>
      <c r="S10" s="25">
        <v>45747.0</v>
      </c>
      <c r="T10" s="23">
        <v>45747.0</v>
      </c>
      <c r="U10" s="26">
        <v>45747.0</v>
      </c>
      <c r="V10" s="26">
        <v>45747.0</v>
      </c>
      <c r="W10" s="26">
        <v>45747.0</v>
      </c>
      <c r="X10" s="26">
        <v>45747.0</v>
      </c>
      <c r="Y10" s="26">
        <v>45747.0</v>
      </c>
      <c r="Z10" s="23">
        <v>45747.0</v>
      </c>
      <c r="AA10" s="26">
        <v>45747.0</v>
      </c>
      <c r="AB10" s="23">
        <v>45747.0</v>
      </c>
      <c r="AC10" s="26">
        <v>45747.0</v>
      </c>
      <c r="AD10" s="23">
        <v>45747.0</v>
      </c>
      <c r="AE10" s="26">
        <v>45747.0</v>
      </c>
      <c r="AF10" s="23">
        <v>45747.0</v>
      </c>
      <c r="AG10" s="27">
        <v>45747.0</v>
      </c>
      <c r="AH10" s="23">
        <v>45657.0</v>
      </c>
      <c r="AJ10" s="23"/>
    </row>
    <row r="11" ht="12.0" customHeight="1">
      <c r="A11" s="28"/>
      <c r="B11" s="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J11" s="30"/>
    </row>
    <row r="12" ht="12.0" customHeight="1">
      <c r="A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J12" s="32"/>
    </row>
    <row r="13" ht="12.0" customHeight="1">
      <c r="A13" s="2"/>
      <c r="B13" s="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J13" s="33"/>
    </row>
    <row r="14" ht="12.0" customHeight="1">
      <c r="A14" s="5"/>
      <c r="B14" s="6" t="s">
        <v>43</v>
      </c>
      <c r="C14" s="7" t="s">
        <v>2</v>
      </c>
      <c r="D14" s="7" t="s">
        <v>2</v>
      </c>
      <c r="E14" s="7" t="s">
        <v>2</v>
      </c>
      <c r="F14" s="7" t="s">
        <v>2</v>
      </c>
      <c r="G14" s="7" t="s">
        <v>2</v>
      </c>
      <c r="H14" s="7" t="s">
        <v>2</v>
      </c>
      <c r="I14" s="7" t="s">
        <v>2</v>
      </c>
      <c r="J14" s="7" t="s">
        <v>2</v>
      </c>
      <c r="K14" s="7" t="s">
        <v>2</v>
      </c>
      <c r="L14" s="7" t="s">
        <v>2</v>
      </c>
      <c r="M14" s="7" t="s">
        <v>2</v>
      </c>
      <c r="N14" s="7" t="s">
        <v>2</v>
      </c>
      <c r="O14" s="7" t="s">
        <v>2</v>
      </c>
      <c r="P14" s="7" t="s">
        <v>2</v>
      </c>
      <c r="Q14" s="7" t="s">
        <v>2</v>
      </c>
      <c r="R14" s="7" t="s">
        <v>2</v>
      </c>
      <c r="S14" s="7" t="s">
        <v>2</v>
      </c>
      <c r="T14" s="7" t="s">
        <v>2</v>
      </c>
      <c r="U14" s="7" t="s">
        <v>2</v>
      </c>
      <c r="V14" s="7" t="s">
        <v>2</v>
      </c>
      <c r="W14" s="7" t="s">
        <v>2</v>
      </c>
      <c r="X14" s="7" t="s">
        <v>2</v>
      </c>
      <c r="Y14" s="7" t="s">
        <v>2</v>
      </c>
      <c r="Z14" s="7" t="s">
        <v>2</v>
      </c>
      <c r="AA14" s="7" t="s">
        <v>2</v>
      </c>
      <c r="AB14" s="7" t="s">
        <v>2</v>
      </c>
      <c r="AC14" s="7" t="s">
        <v>2</v>
      </c>
      <c r="AD14" s="7" t="s">
        <v>2</v>
      </c>
      <c r="AE14" s="7" t="s">
        <v>2</v>
      </c>
      <c r="AF14" s="7" t="s">
        <v>2</v>
      </c>
      <c r="AG14" s="7" t="s">
        <v>2</v>
      </c>
      <c r="AH14" s="7" t="s">
        <v>2</v>
      </c>
      <c r="AJ14" s="7" t="str">
        <f>+AJ7</f>
        <v>2024/25</v>
      </c>
    </row>
    <row r="15" ht="12.0" customHeight="1">
      <c r="A15" s="5"/>
      <c r="B15" s="4"/>
      <c r="C15" s="34" t="s">
        <v>44</v>
      </c>
      <c r="D15" s="34" t="s">
        <v>44</v>
      </c>
      <c r="E15" s="34" t="s">
        <v>44</v>
      </c>
      <c r="F15" s="34" t="s">
        <v>44</v>
      </c>
      <c r="G15" s="34" t="s">
        <v>44</v>
      </c>
      <c r="H15" s="34" t="s">
        <v>44</v>
      </c>
      <c r="I15" s="34" t="s">
        <v>44</v>
      </c>
      <c r="J15" s="34" t="s">
        <v>44</v>
      </c>
      <c r="K15" s="34" t="s">
        <v>44</v>
      </c>
      <c r="L15" s="34" t="s">
        <v>44</v>
      </c>
      <c r="M15" s="34" t="s">
        <v>44</v>
      </c>
      <c r="N15" s="34" t="s">
        <v>44</v>
      </c>
      <c r="O15" s="34" t="s">
        <v>44</v>
      </c>
      <c r="P15" s="34" t="s">
        <v>44</v>
      </c>
      <c r="Q15" s="34" t="s">
        <v>44</v>
      </c>
      <c r="R15" s="34" t="s">
        <v>44</v>
      </c>
      <c r="S15" s="34" t="s">
        <v>44</v>
      </c>
      <c r="T15" s="34" t="s">
        <v>44</v>
      </c>
      <c r="U15" s="34" t="s">
        <v>44</v>
      </c>
      <c r="V15" s="34" t="s">
        <v>44</v>
      </c>
      <c r="W15" s="34" t="s">
        <v>44</v>
      </c>
      <c r="X15" s="34" t="s">
        <v>44</v>
      </c>
      <c r="Y15" s="34" t="s">
        <v>44</v>
      </c>
      <c r="Z15" s="34" t="s">
        <v>44</v>
      </c>
      <c r="AA15" s="34" t="s">
        <v>44</v>
      </c>
      <c r="AB15" s="34" t="s">
        <v>44</v>
      </c>
      <c r="AC15" s="34" t="s">
        <v>44</v>
      </c>
      <c r="AD15" s="34" t="s">
        <v>44</v>
      </c>
      <c r="AE15" s="34" t="s">
        <v>44</v>
      </c>
      <c r="AF15" s="34" t="s">
        <v>44</v>
      </c>
      <c r="AG15" s="34" t="s">
        <v>44</v>
      </c>
      <c r="AH15" s="34" t="s">
        <v>44</v>
      </c>
      <c r="AJ15" s="34" t="s">
        <v>44</v>
      </c>
    </row>
    <row r="16" ht="12.0" customHeight="1">
      <c r="A16" s="5"/>
      <c r="B16" s="35" t="s">
        <v>45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J16" s="36"/>
    </row>
    <row r="17" ht="12.0" customHeight="1">
      <c r="A17" s="5"/>
      <c r="B17" s="4" t="s">
        <v>46</v>
      </c>
      <c r="C17" s="37">
        <v>440080.0</v>
      </c>
      <c r="D17" s="37">
        <v>11391.0</v>
      </c>
      <c r="E17" s="37">
        <v>333849.5774499998</v>
      </c>
      <c r="F17" s="37">
        <v>349417.0</v>
      </c>
      <c r="G17" s="37">
        <v>780180.0</v>
      </c>
      <c r="H17" s="37">
        <v>87704.0</v>
      </c>
      <c r="I17" s="37">
        <v>307982.0</v>
      </c>
      <c r="J17" s="37">
        <v>486909.0</v>
      </c>
      <c r="K17" s="37">
        <v>284781.0</v>
      </c>
      <c r="L17" s="37">
        <v>7148.0</v>
      </c>
      <c r="M17" s="37">
        <v>272004.0</v>
      </c>
      <c r="N17" s="37">
        <v>175948.0</v>
      </c>
      <c r="O17" s="37">
        <v>731260.276</v>
      </c>
      <c r="P17" s="37">
        <v>149238.0</v>
      </c>
      <c r="Q17" s="37">
        <v>136065.0</v>
      </c>
      <c r="R17" s="37">
        <v>396600.0</v>
      </c>
      <c r="S17" s="37">
        <v>530653.0</v>
      </c>
      <c r="T17" s="37">
        <v>410315.0</v>
      </c>
      <c r="U17" s="37">
        <v>93598.16</v>
      </c>
      <c r="V17" s="37">
        <v>140169.0</v>
      </c>
      <c r="W17" s="37">
        <v>209442.0</v>
      </c>
      <c r="X17" s="37">
        <v>333024.0</v>
      </c>
      <c r="Y17" s="37">
        <v>262267.0</v>
      </c>
      <c r="Z17" s="37">
        <v>1907700.0</v>
      </c>
      <c r="AA17" s="37">
        <v>7905.783</v>
      </c>
      <c r="AB17" s="37">
        <v>153055.0</v>
      </c>
      <c r="AC17" s="37">
        <v>197937.0</v>
      </c>
      <c r="AD17" s="37">
        <v>354779.0</v>
      </c>
      <c r="AE17" s="37">
        <v>330294.0</v>
      </c>
      <c r="AF17" s="37">
        <v>747764.0</v>
      </c>
      <c r="AG17" s="37">
        <v>268412.0</v>
      </c>
      <c r="AH17" s="37">
        <v>997624.0</v>
      </c>
      <c r="AJ17" s="37">
        <f t="shared" ref="AJ17:AJ19" si="1">SUM(B17:AI17)</f>
        <v>11895495.8</v>
      </c>
    </row>
    <row r="18" ht="12.0" customHeight="1">
      <c r="A18" s="5"/>
      <c r="B18" s="4" t="s">
        <v>47</v>
      </c>
      <c r="C18" s="38">
        <v>-77811.0</v>
      </c>
      <c r="D18" s="38">
        <v>-3098.0</v>
      </c>
      <c r="E18" s="38">
        <v>-45269.214</v>
      </c>
      <c r="F18" s="38">
        <v>-53775.0</v>
      </c>
      <c r="G18" s="38">
        <v>-108361.0</v>
      </c>
      <c r="H18" s="38">
        <v>-13782.0</v>
      </c>
      <c r="I18" s="38">
        <v>-104901.0</v>
      </c>
      <c r="J18" s="38">
        <v>-69661.0</v>
      </c>
      <c r="K18" s="38">
        <v>-55651.0</v>
      </c>
      <c r="L18" s="38">
        <v>-425.0</v>
      </c>
      <c r="M18" s="38">
        <v>-40426.0</v>
      </c>
      <c r="N18" s="38">
        <v>-29348.0</v>
      </c>
      <c r="O18" s="38">
        <v>-84240.707</v>
      </c>
      <c r="P18" s="38">
        <v>-35025.0</v>
      </c>
      <c r="Q18" s="38">
        <v>-11129.0</v>
      </c>
      <c r="R18" s="38">
        <v>-52518.0</v>
      </c>
      <c r="S18" s="38">
        <v>-84355.0</v>
      </c>
      <c r="T18" s="38">
        <v>-57912.0</v>
      </c>
      <c r="U18" s="38">
        <v>-14368.36</v>
      </c>
      <c r="V18" s="38">
        <v>-47351.0</v>
      </c>
      <c r="W18" s="38">
        <v>-53830.0</v>
      </c>
      <c r="X18" s="38">
        <v>-89379.0</v>
      </c>
      <c r="Y18" s="38">
        <v>-35355.0</v>
      </c>
      <c r="Z18" s="38">
        <v>-199775.0</v>
      </c>
      <c r="AA18" s="38">
        <v>-1677.638</v>
      </c>
      <c r="AB18" s="38">
        <v>-24353.0</v>
      </c>
      <c r="AC18" s="38">
        <v>-45847.0</v>
      </c>
      <c r="AD18" s="38">
        <v>-91741.0</v>
      </c>
      <c r="AE18" s="38">
        <v>-104987.0</v>
      </c>
      <c r="AF18" s="38">
        <v>-77310.0</v>
      </c>
      <c r="AG18" s="38">
        <v>-80765.0</v>
      </c>
      <c r="AH18" s="38">
        <v>-160429.0</v>
      </c>
      <c r="AJ18" s="37">
        <f t="shared" si="1"/>
        <v>-1954855.919</v>
      </c>
    </row>
    <row r="19" ht="12.0" customHeight="1">
      <c r="A19" s="5"/>
      <c r="B19" s="4" t="s">
        <v>48</v>
      </c>
      <c r="C19" s="38"/>
      <c r="D19" s="38"/>
      <c r="E19" s="38">
        <v>0.0</v>
      </c>
      <c r="F19" s="38"/>
      <c r="G19" s="38"/>
      <c r="H19" s="38">
        <v>0.0</v>
      </c>
      <c r="I19" s="38">
        <v>0.0</v>
      </c>
      <c r="J19" s="38">
        <v>0.0</v>
      </c>
      <c r="K19" s="38">
        <v>0.0</v>
      </c>
      <c r="L19" s="38"/>
      <c r="M19" s="38"/>
      <c r="N19" s="38"/>
      <c r="O19" s="38">
        <v>0.0</v>
      </c>
      <c r="P19" s="38">
        <v>0.0</v>
      </c>
      <c r="Q19" s="38"/>
      <c r="R19" s="38">
        <v>0.0</v>
      </c>
      <c r="S19" s="38">
        <v>0.0</v>
      </c>
      <c r="T19" s="38"/>
      <c r="U19" s="38">
        <v>0.0</v>
      </c>
      <c r="V19" s="38">
        <v>0.0</v>
      </c>
      <c r="W19" s="38">
        <v>0.0</v>
      </c>
      <c r="X19" s="38">
        <v>0.0</v>
      </c>
      <c r="Y19" s="38"/>
      <c r="Z19" s="38"/>
      <c r="AA19" s="38">
        <v>0.0</v>
      </c>
      <c r="AB19" s="38"/>
      <c r="AC19" s="38">
        <v>0.0</v>
      </c>
      <c r="AD19" s="38">
        <v>0.0</v>
      </c>
      <c r="AE19" s="38">
        <v>0.0</v>
      </c>
      <c r="AF19" s="38">
        <v>0.0</v>
      </c>
      <c r="AG19" s="38"/>
      <c r="AH19" s="38"/>
      <c r="AJ19" s="37">
        <f t="shared" si="1"/>
        <v>0</v>
      </c>
    </row>
    <row r="20" ht="12.0" customHeight="1">
      <c r="A20" s="5"/>
      <c r="B20" s="4" t="s">
        <v>49</v>
      </c>
      <c r="C20" s="39">
        <v>362269.0</v>
      </c>
      <c r="D20" s="39">
        <v>8293.0</v>
      </c>
      <c r="E20" s="39">
        <v>288580.36344999983</v>
      </c>
      <c r="F20" s="39">
        <v>295642.0</v>
      </c>
      <c r="G20" s="39">
        <v>671819.0</v>
      </c>
      <c r="H20" s="39">
        <v>73922.0</v>
      </c>
      <c r="I20" s="39">
        <v>203081.0</v>
      </c>
      <c r="J20" s="39">
        <v>417248.0</v>
      </c>
      <c r="K20" s="39">
        <v>229130.0</v>
      </c>
      <c r="L20" s="39">
        <v>6723.0</v>
      </c>
      <c r="M20" s="39">
        <v>231578.0</v>
      </c>
      <c r="N20" s="39">
        <v>146600.0</v>
      </c>
      <c r="O20" s="39">
        <v>647019.5689999999</v>
      </c>
      <c r="P20" s="39">
        <v>114213.0</v>
      </c>
      <c r="Q20" s="39">
        <v>124936.0</v>
      </c>
      <c r="R20" s="39">
        <v>344082.0</v>
      </c>
      <c r="S20" s="39">
        <v>446298.0</v>
      </c>
      <c r="T20" s="39">
        <v>352403.0</v>
      </c>
      <c r="U20" s="39">
        <v>79229.8</v>
      </c>
      <c r="V20" s="39">
        <v>92818.0</v>
      </c>
      <c r="W20" s="39">
        <v>155612.0</v>
      </c>
      <c r="X20" s="39">
        <v>243645.0</v>
      </c>
      <c r="Y20" s="39">
        <v>226912.0</v>
      </c>
      <c r="Z20" s="39">
        <v>1707925.0</v>
      </c>
      <c r="AA20" s="39">
        <v>6228.145</v>
      </c>
      <c r="AB20" s="39">
        <v>128702.0</v>
      </c>
      <c r="AC20" s="39">
        <v>152090.0</v>
      </c>
      <c r="AD20" s="39">
        <v>263038.0</v>
      </c>
      <c r="AE20" s="39">
        <v>225307.0</v>
      </c>
      <c r="AF20" s="39">
        <v>670454.0</v>
      </c>
      <c r="AG20" s="39">
        <v>187647.0</v>
      </c>
      <c r="AH20" s="39">
        <v>837195.0</v>
      </c>
      <c r="AJ20" s="39">
        <f>SUM(AJ17:AJ19)</f>
        <v>9940639.877</v>
      </c>
    </row>
    <row r="21" ht="12.0" customHeight="1">
      <c r="A21" s="5"/>
      <c r="B21" s="4" t="s">
        <v>50</v>
      </c>
      <c r="C21" s="38"/>
      <c r="D21" s="38"/>
      <c r="E21" s="38">
        <v>0.0</v>
      </c>
      <c r="F21" s="38">
        <v>373.0</v>
      </c>
      <c r="G21" s="38"/>
      <c r="H21" s="38">
        <v>0.0</v>
      </c>
      <c r="I21" s="38">
        <v>270.0</v>
      </c>
      <c r="J21" s="38">
        <v>32.0</v>
      </c>
      <c r="K21" s="38">
        <v>195.0</v>
      </c>
      <c r="L21" s="38"/>
      <c r="M21" s="38"/>
      <c r="N21" s="38">
        <v>298.0</v>
      </c>
      <c r="O21" s="38">
        <v>0.0</v>
      </c>
      <c r="P21" s="38">
        <v>148.0</v>
      </c>
      <c r="Q21" s="38"/>
      <c r="R21" s="38">
        <v>333.0</v>
      </c>
      <c r="S21" s="38">
        <v>640.0</v>
      </c>
      <c r="T21" s="38"/>
      <c r="U21" s="38">
        <v>0.0</v>
      </c>
      <c r="V21" s="38">
        <v>192.0</v>
      </c>
      <c r="W21" s="38">
        <v>20.0</v>
      </c>
      <c r="X21" s="38">
        <v>578.0</v>
      </c>
      <c r="Y21" s="38">
        <v>1093.0</v>
      </c>
      <c r="Z21" s="38">
        <v>553.0</v>
      </c>
      <c r="AA21" s="38">
        <v>0.0</v>
      </c>
      <c r="AB21" s="38"/>
      <c r="AC21" s="38">
        <v>0.0</v>
      </c>
      <c r="AD21" s="38">
        <v>693.0</v>
      </c>
      <c r="AE21" s="38">
        <v>1141.0</v>
      </c>
      <c r="AF21" s="38">
        <v>0.0</v>
      </c>
      <c r="AG21" s="38">
        <v>984.0</v>
      </c>
      <c r="AH21" s="38"/>
      <c r="AJ21" s="37">
        <f t="shared" ref="AJ21:AJ24" si="2">SUM(B21:AI21)</f>
        <v>7543</v>
      </c>
    </row>
    <row r="22" ht="12.0" customHeight="1">
      <c r="A22" s="5"/>
      <c r="B22" s="4" t="s">
        <v>51</v>
      </c>
      <c r="C22" s="38">
        <v>33297.0</v>
      </c>
      <c r="D22" s="38"/>
      <c r="E22" s="38">
        <v>98.32567</v>
      </c>
      <c r="F22" s="38">
        <v>5239.0</v>
      </c>
      <c r="G22" s="38">
        <v>47353.0</v>
      </c>
      <c r="H22" s="38">
        <v>0.0</v>
      </c>
      <c r="I22" s="38">
        <v>0.0</v>
      </c>
      <c r="J22" s="38">
        <v>6898.0</v>
      </c>
      <c r="K22" s="38">
        <v>8293.0</v>
      </c>
      <c r="L22" s="38">
        <v>630.0</v>
      </c>
      <c r="M22" s="38"/>
      <c r="N22" s="38">
        <v>4925.0</v>
      </c>
      <c r="O22" s="38">
        <v>0.0</v>
      </c>
      <c r="P22" s="38">
        <v>0.0</v>
      </c>
      <c r="Q22" s="38"/>
      <c r="R22" s="38">
        <v>0.0</v>
      </c>
      <c r="S22" s="38">
        <v>522.0</v>
      </c>
      <c r="T22" s="38"/>
      <c r="U22" s="38">
        <v>7765.0</v>
      </c>
      <c r="V22" s="38">
        <v>745.0</v>
      </c>
      <c r="W22" s="38">
        <v>1998.0</v>
      </c>
      <c r="X22" s="38">
        <v>31458.0</v>
      </c>
      <c r="Y22" s="38">
        <v>45.0</v>
      </c>
      <c r="Z22" s="38">
        <v>35453.0</v>
      </c>
      <c r="AA22" s="38">
        <v>0.0</v>
      </c>
      <c r="AB22" s="38">
        <v>1262.0</v>
      </c>
      <c r="AC22" s="38">
        <v>0.0</v>
      </c>
      <c r="AD22" s="38">
        <v>0.0</v>
      </c>
      <c r="AE22" s="38">
        <v>7852.0</v>
      </c>
      <c r="AF22" s="38">
        <v>9249.0</v>
      </c>
      <c r="AG22" s="40"/>
      <c r="AH22" s="38">
        <v>7523.0</v>
      </c>
      <c r="AJ22" s="37">
        <f t="shared" si="2"/>
        <v>210605.3257</v>
      </c>
    </row>
    <row r="23" ht="12.0" customHeight="1">
      <c r="A23" s="5"/>
      <c r="B23" s="4" t="s">
        <v>52</v>
      </c>
      <c r="C23" s="38"/>
      <c r="D23" s="38"/>
      <c r="E23" s="38">
        <v>2316.928</v>
      </c>
      <c r="F23" s="38">
        <v>2109.0</v>
      </c>
      <c r="G23" s="38">
        <v>2388.0</v>
      </c>
      <c r="H23" s="38">
        <v>287.0</v>
      </c>
      <c r="I23" s="38">
        <v>403.0</v>
      </c>
      <c r="J23" s="38">
        <v>4693.0</v>
      </c>
      <c r="K23" s="38">
        <v>0.0</v>
      </c>
      <c r="L23" s="38"/>
      <c r="M23" s="38"/>
      <c r="N23" s="38"/>
      <c r="O23" s="38">
        <v>3017.604</v>
      </c>
      <c r="P23" s="38">
        <v>383.0</v>
      </c>
      <c r="Q23" s="38"/>
      <c r="R23" s="38">
        <v>32805.0</v>
      </c>
      <c r="S23" s="38">
        <v>23486.0</v>
      </c>
      <c r="T23" s="38">
        <v>26606.0</v>
      </c>
      <c r="U23" s="38">
        <v>116.02</v>
      </c>
      <c r="V23" s="38">
        <v>0.0</v>
      </c>
      <c r="W23" s="38">
        <v>4534.0</v>
      </c>
      <c r="X23" s="38">
        <v>0.0</v>
      </c>
      <c r="Y23" s="38">
        <v>756.0</v>
      </c>
      <c r="Z23" s="38">
        <v>29039.0</v>
      </c>
      <c r="AA23" s="38">
        <v>0.0</v>
      </c>
      <c r="AB23" s="38"/>
      <c r="AC23" s="38">
        <v>0.0</v>
      </c>
      <c r="AD23" s="38">
        <v>0.0</v>
      </c>
      <c r="AE23" s="38">
        <v>0.0</v>
      </c>
      <c r="AF23" s="38">
        <v>15200.0</v>
      </c>
      <c r="AG23" s="38">
        <v>730.0</v>
      </c>
      <c r="AH23" s="38">
        <v>14099.0</v>
      </c>
      <c r="AJ23" s="37">
        <f t="shared" si="2"/>
        <v>162968.552</v>
      </c>
    </row>
    <row r="24" ht="12.0" customHeight="1">
      <c r="A24" s="5"/>
      <c r="B24" s="4" t="s">
        <v>53</v>
      </c>
      <c r="C24" s="38">
        <v>2437.0</v>
      </c>
      <c r="D24" s="38">
        <v>45.0</v>
      </c>
      <c r="E24" s="38">
        <v>972.884103625</v>
      </c>
      <c r="F24" s="38">
        <v>1008.0</v>
      </c>
      <c r="G24" s="38">
        <v>7763.0</v>
      </c>
      <c r="H24" s="38">
        <v>1039.0</v>
      </c>
      <c r="I24" s="38">
        <v>8158.0</v>
      </c>
      <c r="J24" s="38">
        <v>5133.0</v>
      </c>
      <c r="K24" s="38">
        <v>8171.0</v>
      </c>
      <c r="L24" s="38">
        <v>89.0</v>
      </c>
      <c r="M24" s="38">
        <v>2986.0</v>
      </c>
      <c r="N24" s="38">
        <v>2662.0</v>
      </c>
      <c r="O24" s="38">
        <v>6061.322</v>
      </c>
      <c r="P24" s="38">
        <v>1900.0</v>
      </c>
      <c r="Q24" s="38">
        <v>906.0</v>
      </c>
      <c r="R24" s="38">
        <v>10575.0</v>
      </c>
      <c r="S24" s="38">
        <v>2712.0</v>
      </c>
      <c r="T24" s="38">
        <v>2923.0</v>
      </c>
      <c r="U24" s="38">
        <v>534.39</v>
      </c>
      <c r="V24" s="38">
        <v>7350.0</v>
      </c>
      <c r="W24" s="38">
        <v>3709.0</v>
      </c>
      <c r="X24" s="38">
        <v>10090.0</v>
      </c>
      <c r="Y24" s="38">
        <v>880.0</v>
      </c>
      <c r="Z24" s="38">
        <v>13670.0</v>
      </c>
      <c r="AA24" s="38">
        <v>1496.807</v>
      </c>
      <c r="AB24" s="38">
        <v>2591.0</v>
      </c>
      <c r="AC24" s="38">
        <v>1971.0</v>
      </c>
      <c r="AD24" s="38">
        <v>4473.0</v>
      </c>
      <c r="AE24" s="38">
        <v>4112.0</v>
      </c>
      <c r="AF24" s="38">
        <v>15793.0</v>
      </c>
      <c r="AG24" s="38">
        <v>487.0</v>
      </c>
      <c r="AH24" s="38">
        <v>18748.0</v>
      </c>
      <c r="AJ24" s="37">
        <f t="shared" si="2"/>
        <v>151446.4031</v>
      </c>
    </row>
    <row r="25" ht="12.0" customHeight="1">
      <c r="A25" s="5"/>
      <c r="B25" s="35" t="s">
        <v>54</v>
      </c>
      <c r="C25" s="39">
        <v>398003.0</v>
      </c>
      <c r="D25" s="39">
        <v>8338.0</v>
      </c>
      <c r="E25" s="39">
        <v>291968.50122362486</v>
      </c>
      <c r="F25" s="39">
        <v>304371.0</v>
      </c>
      <c r="G25" s="39">
        <v>729323.0</v>
      </c>
      <c r="H25" s="39">
        <v>75248.0</v>
      </c>
      <c r="I25" s="39">
        <v>211912.0</v>
      </c>
      <c r="J25" s="39">
        <v>434004.0</v>
      </c>
      <c r="K25" s="39">
        <v>245789.0</v>
      </c>
      <c r="L25" s="39">
        <v>7442.0</v>
      </c>
      <c r="M25" s="39">
        <v>234564.0</v>
      </c>
      <c r="N25" s="39">
        <v>154485.0</v>
      </c>
      <c r="O25" s="39">
        <v>656098.495</v>
      </c>
      <c r="P25" s="39">
        <v>116644.0</v>
      </c>
      <c r="Q25" s="39">
        <v>125842.0</v>
      </c>
      <c r="R25" s="39">
        <v>387795.0</v>
      </c>
      <c r="S25" s="39">
        <v>473658.0</v>
      </c>
      <c r="T25" s="39">
        <v>381932.0</v>
      </c>
      <c r="U25" s="39">
        <v>87645.21</v>
      </c>
      <c r="V25" s="39">
        <v>101105.0</v>
      </c>
      <c r="W25" s="39">
        <v>165873.0</v>
      </c>
      <c r="X25" s="39">
        <v>285771.0</v>
      </c>
      <c r="Y25" s="39">
        <v>229686.0</v>
      </c>
      <c r="Z25" s="39">
        <v>1786640.0</v>
      </c>
      <c r="AA25" s="39">
        <v>7724.952</v>
      </c>
      <c r="AB25" s="39">
        <v>132555.0</v>
      </c>
      <c r="AC25" s="39">
        <v>154061.0</v>
      </c>
      <c r="AD25" s="39">
        <v>268204.0</v>
      </c>
      <c r="AE25" s="39">
        <v>238412.0</v>
      </c>
      <c r="AF25" s="39">
        <v>710696.0</v>
      </c>
      <c r="AG25" s="39">
        <v>189848.0</v>
      </c>
      <c r="AH25" s="39">
        <v>877565.0</v>
      </c>
      <c r="AJ25" s="39">
        <f>SUM(AJ20:AJ24)</f>
        <v>10473203.16</v>
      </c>
    </row>
    <row r="26" ht="12.0" customHeight="1">
      <c r="A26" s="5"/>
      <c r="B26" s="4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J26" s="41"/>
    </row>
    <row r="27" ht="12.0" customHeight="1">
      <c r="A27" s="5"/>
      <c r="B27" s="35" t="s">
        <v>55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J27" s="42"/>
    </row>
    <row r="28" ht="12.0" customHeight="1">
      <c r="A28" s="5"/>
      <c r="B28" s="4" t="s">
        <v>56</v>
      </c>
      <c r="C28" s="38">
        <v>645.0</v>
      </c>
      <c r="D28" s="38"/>
      <c r="E28" s="38">
        <v>197.94317999999984</v>
      </c>
      <c r="F28" s="38">
        <v>1508.0</v>
      </c>
      <c r="G28" s="38">
        <v>846.0</v>
      </c>
      <c r="H28" s="38">
        <v>0.0</v>
      </c>
      <c r="I28" s="38">
        <v>0.0</v>
      </c>
      <c r="J28" s="38">
        <v>629.0</v>
      </c>
      <c r="K28" s="38">
        <v>120.417</v>
      </c>
      <c r="L28" s="38"/>
      <c r="M28" s="38">
        <v>0.0</v>
      </c>
      <c r="N28" s="38"/>
      <c r="O28" s="38">
        <v>0.0</v>
      </c>
      <c r="P28" s="38">
        <v>15.0</v>
      </c>
      <c r="Q28" s="38">
        <v>0.0</v>
      </c>
      <c r="R28" s="38">
        <v>0.0</v>
      </c>
      <c r="S28" s="38">
        <v>0.0</v>
      </c>
      <c r="T28" s="38">
        <v>0.0</v>
      </c>
      <c r="U28" s="38">
        <v>0.0</v>
      </c>
      <c r="V28" s="38">
        <v>0.0</v>
      </c>
      <c r="W28" s="38">
        <v>0.0</v>
      </c>
      <c r="X28" s="38">
        <v>0.0</v>
      </c>
      <c r="Y28" s="38"/>
      <c r="Z28" s="38">
        <v>0.0</v>
      </c>
      <c r="AA28" s="38">
        <v>0.0</v>
      </c>
      <c r="AB28" s="38"/>
      <c r="AC28" s="38">
        <v>0.0</v>
      </c>
      <c r="AD28" s="38">
        <v>0.0</v>
      </c>
      <c r="AE28" s="38"/>
      <c r="AF28" s="38">
        <v>0.0</v>
      </c>
      <c r="AG28" s="40"/>
      <c r="AH28" s="38">
        <v>2686.0</v>
      </c>
      <c r="AJ28" s="37">
        <f t="shared" ref="AJ28:AJ29" si="3">SUM(B28:AI28)</f>
        <v>6647.36018</v>
      </c>
    </row>
    <row r="29" ht="12.0" customHeight="1">
      <c r="A29" s="5"/>
      <c r="B29" s="4" t="s">
        <v>57</v>
      </c>
      <c r="C29" s="38">
        <v>287.0</v>
      </c>
      <c r="D29" s="38"/>
      <c r="E29" s="38">
        <v>2364.5640699999976</v>
      </c>
      <c r="F29" s="38">
        <v>245.0</v>
      </c>
      <c r="G29" s="38"/>
      <c r="H29" s="38">
        <v>0.0</v>
      </c>
      <c r="I29" s="38">
        <v>138.0</v>
      </c>
      <c r="J29" s="38">
        <v>73.0</v>
      </c>
      <c r="K29" s="38">
        <v>1.0</v>
      </c>
      <c r="L29" s="38">
        <v>6.0</v>
      </c>
      <c r="M29" s="38">
        <v>26.0</v>
      </c>
      <c r="N29" s="38">
        <v>153.0</v>
      </c>
      <c r="O29" s="38">
        <v>451.957</v>
      </c>
      <c r="P29" s="38">
        <v>56.0</v>
      </c>
      <c r="Q29" s="38">
        <v>0.0</v>
      </c>
      <c r="R29" s="38">
        <v>91.0</v>
      </c>
      <c r="S29" s="38">
        <v>0.0</v>
      </c>
      <c r="T29" s="38"/>
      <c r="U29" s="38">
        <v>0.0</v>
      </c>
      <c r="V29" s="38">
        <v>19.0</v>
      </c>
      <c r="W29" s="38">
        <v>2917.0</v>
      </c>
      <c r="X29" s="38">
        <v>156.0</v>
      </c>
      <c r="Y29" s="38">
        <v>644.0</v>
      </c>
      <c r="Z29" s="38">
        <v>59479.0</v>
      </c>
      <c r="AA29" s="38">
        <v>0.0</v>
      </c>
      <c r="AB29" s="38"/>
      <c r="AC29" s="38">
        <v>11.0</v>
      </c>
      <c r="AD29" s="38">
        <v>177.0</v>
      </c>
      <c r="AE29" s="38">
        <v>196.0</v>
      </c>
      <c r="AF29" s="38">
        <v>1385.0</v>
      </c>
      <c r="AG29" s="38">
        <v>88.0</v>
      </c>
      <c r="AH29" s="38">
        <v>0.0</v>
      </c>
      <c r="AJ29" s="37">
        <f t="shared" si="3"/>
        <v>68964.52107</v>
      </c>
    </row>
    <row r="30" ht="12.0" customHeight="1">
      <c r="A30" s="5"/>
      <c r="B30" s="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3"/>
      <c r="AH30" s="41"/>
      <c r="AJ30" s="41"/>
    </row>
    <row r="31" ht="12.0" customHeight="1">
      <c r="A31" s="5"/>
      <c r="B31" s="44" t="s">
        <v>58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2"/>
      <c r="AJ31" s="42"/>
    </row>
    <row r="32" ht="12.0" customHeight="1">
      <c r="A32" s="5"/>
      <c r="B32" s="4" t="s">
        <v>59</v>
      </c>
      <c r="C32" s="38">
        <v>2465.0</v>
      </c>
      <c r="D32" s="38">
        <v>31.0</v>
      </c>
      <c r="E32" s="38">
        <v>927.7050057142857</v>
      </c>
      <c r="F32" s="38">
        <v>1027.0</v>
      </c>
      <c r="G32" s="38">
        <v>3118.0</v>
      </c>
      <c r="H32" s="38">
        <v>304.0</v>
      </c>
      <c r="I32" s="38">
        <v>1852.0</v>
      </c>
      <c r="J32" s="38">
        <v>1708.0</v>
      </c>
      <c r="K32" s="38">
        <v>1722.0</v>
      </c>
      <c r="L32" s="38">
        <v>217.0</v>
      </c>
      <c r="M32" s="38">
        <v>848.0</v>
      </c>
      <c r="N32" s="38">
        <v>2070.0</v>
      </c>
      <c r="O32" s="38">
        <v>3120.612</v>
      </c>
      <c r="P32" s="38">
        <v>746.0</v>
      </c>
      <c r="Q32" s="38">
        <v>240.0</v>
      </c>
      <c r="R32" s="38">
        <v>1189.0</v>
      </c>
      <c r="S32" s="38">
        <v>1194.0</v>
      </c>
      <c r="T32" s="38">
        <v>756.0</v>
      </c>
      <c r="U32" s="38">
        <v>365.0</v>
      </c>
      <c r="V32" s="38">
        <v>568.0</v>
      </c>
      <c r="W32" s="38">
        <v>941.0</v>
      </c>
      <c r="X32" s="38">
        <v>4908.0</v>
      </c>
      <c r="Y32" s="38">
        <v>858.0</v>
      </c>
      <c r="Z32" s="38">
        <v>12659.0</v>
      </c>
      <c r="AA32" s="38">
        <v>149.653</v>
      </c>
      <c r="AB32" s="38">
        <v>678.0</v>
      </c>
      <c r="AC32" s="38">
        <v>951.0</v>
      </c>
      <c r="AD32" s="38">
        <v>2734.0</v>
      </c>
      <c r="AE32" s="38">
        <v>5137.0</v>
      </c>
      <c r="AF32" s="38">
        <v>1853.0</v>
      </c>
      <c r="AG32" s="38">
        <v>2071.0</v>
      </c>
      <c r="AH32" s="38">
        <v>3046.0</v>
      </c>
      <c r="AJ32" s="37">
        <f t="shared" ref="AJ32:AJ37" si="4">SUM(B32:AI32)</f>
        <v>60453.97001</v>
      </c>
    </row>
    <row r="33" ht="12.0" customHeight="1">
      <c r="A33" s="5"/>
      <c r="B33" s="4" t="s">
        <v>60</v>
      </c>
      <c r="C33" s="38">
        <v>244.0</v>
      </c>
      <c r="D33" s="38"/>
      <c r="E33" s="38">
        <v>0.0</v>
      </c>
      <c r="F33" s="38">
        <v>101.0</v>
      </c>
      <c r="G33" s="38"/>
      <c r="H33" s="38">
        <v>0.0</v>
      </c>
      <c r="I33" s="38">
        <v>254.0</v>
      </c>
      <c r="J33" s="38">
        <v>0.0</v>
      </c>
      <c r="K33" s="38">
        <v>90.0</v>
      </c>
      <c r="L33" s="38"/>
      <c r="M33" s="38">
        <v>319.0</v>
      </c>
      <c r="N33" s="38">
        <v>721.0</v>
      </c>
      <c r="O33" s="38"/>
      <c r="P33" s="38">
        <v>0.0</v>
      </c>
      <c r="Q33" s="38"/>
      <c r="R33" s="38">
        <v>0.0</v>
      </c>
      <c r="S33" s="38">
        <v>2186.0</v>
      </c>
      <c r="T33" s="38"/>
      <c r="U33" s="38">
        <v>0.0</v>
      </c>
      <c r="V33" s="38">
        <v>0.0</v>
      </c>
      <c r="W33" s="38">
        <v>0.0</v>
      </c>
      <c r="X33" s="38">
        <v>0.0</v>
      </c>
      <c r="Y33" s="38"/>
      <c r="Z33" s="38"/>
      <c r="AA33" s="38">
        <v>0.0</v>
      </c>
      <c r="AB33" s="38"/>
      <c r="AC33" s="38">
        <v>0.0</v>
      </c>
      <c r="AD33" s="38">
        <v>0.0</v>
      </c>
      <c r="AE33" s="38"/>
      <c r="AF33" s="38">
        <v>0.0</v>
      </c>
      <c r="AG33" s="40"/>
      <c r="AH33" s="38">
        <v>34.0</v>
      </c>
      <c r="AJ33" s="37">
        <f t="shared" si="4"/>
        <v>3949</v>
      </c>
    </row>
    <row r="34" ht="12.0" customHeight="1">
      <c r="A34" s="5"/>
      <c r="B34" s="4" t="s">
        <v>61</v>
      </c>
      <c r="C34" s="38">
        <v>-1446.0</v>
      </c>
      <c r="D34" s="38">
        <v>-7.0</v>
      </c>
      <c r="E34" s="38">
        <v>-200.287</v>
      </c>
      <c r="F34" s="38">
        <v>-413.0</v>
      </c>
      <c r="G34" s="38">
        <v>-2974.0</v>
      </c>
      <c r="H34" s="38">
        <v>-286.0</v>
      </c>
      <c r="I34" s="38">
        <v>-1202.0</v>
      </c>
      <c r="J34" s="38">
        <v>-1186.0</v>
      </c>
      <c r="K34" s="38">
        <v>-762.0</v>
      </c>
      <c r="L34" s="38">
        <v>-23.0</v>
      </c>
      <c r="M34" s="38">
        <v>-626.0</v>
      </c>
      <c r="N34" s="38">
        <v>-2111.0</v>
      </c>
      <c r="O34" s="38">
        <v>-788.369</v>
      </c>
      <c r="P34" s="38">
        <v>-631.0</v>
      </c>
      <c r="Q34" s="38"/>
      <c r="R34" s="38">
        <v>-1078.0</v>
      </c>
      <c r="S34" s="38">
        <v>-2181.0</v>
      </c>
      <c r="T34" s="38">
        <v>-225.0</v>
      </c>
      <c r="U34" s="38">
        <v>-226.6</v>
      </c>
      <c r="V34" s="38">
        <v>-533.0</v>
      </c>
      <c r="W34" s="38">
        <v>-289.0</v>
      </c>
      <c r="X34" s="38">
        <v>-3174.0</v>
      </c>
      <c r="Y34" s="38">
        <v>-347.0</v>
      </c>
      <c r="Z34" s="38">
        <v>-6668.0</v>
      </c>
      <c r="AA34" s="38">
        <v>-87.943</v>
      </c>
      <c r="AB34" s="38">
        <v>-307.0</v>
      </c>
      <c r="AC34" s="38">
        <v>-426.0</v>
      </c>
      <c r="AD34" s="38">
        <v>-1148.0</v>
      </c>
      <c r="AE34" s="38">
        <v>-2285.0</v>
      </c>
      <c r="AF34" s="38">
        <v>-1054.0</v>
      </c>
      <c r="AG34" s="38">
        <v>-1028.0</v>
      </c>
      <c r="AH34" s="38">
        <v>-1542.0</v>
      </c>
      <c r="AJ34" s="37">
        <f t="shared" si="4"/>
        <v>-35255.199</v>
      </c>
    </row>
    <row r="35" ht="12.0" customHeight="1">
      <c r="A35" s="5"/>
      <c r="B35" s="4" t="s">
        <v>62</v>
      </c>
      <c r="C35" s="38">
        <v>2324.0</v>
      </c>
      <c r="D35" s="38"/>
      <c r="E35" s="38">
        <v>109.249</v>
      </c>
      <c r="F35" s="38">
        <v>199.0</v>
      </c>
      <c r="G35" s="38"/>
      <c r="H35" s="38">
        <v>60.0</v>
      </c>
      <c r="I35" s="38">
        <v>46.0</v>
      </c>
      <c r="J35" s="38">
        <v>0.0</v>
      </c>
      <c r="K35" s="38">
        <v>35.0</v>
      </c>
      <c r="L35" s="38"/>
      <c r="M35" s="38">
        <v>0.0</v>
      </c>
      <c r="N35" s="38"/>
      <c r="O35" s="38">
        <v>97.465</v>
      </c>
      <c r="P35" s="38">
        <v>0.0</v>
      </c>
      <c r="Q35" s="38"/>
      <c r="R35" s="38">
        <v>295.0</v>
      </c>
      <c r="S35" s="38">
        <v>545.0</v>
      </c>
      <c r="T35" s="38">
        <v>295.0</v>
      </c>
      <c r="U35" s="38">
        <v>43.3</v>
      </c>
      <c r="V35" s="38">
        <v>0.0</v>
      </c>
      <c r="W35" s="38">
        <v>93.0</v>
      </c>
      <c r="X35" s="38">
        <v>42.0</v>
      </c>
      <c r="Y35" s="38">
        <v>22.0</v>
      </c>
      <c r="Z35" s="38">
        <v>6343.0</v>
      </c>
      <c r="AA35" s="38">
        <v>0.0</v>
      </c>
      <c r="AB35" s="38">
        <v>75.0</v>
      </c>
      <c r="AC35" s="38">
        <v>0.0</v>
      </c>
      <c r="AD35" s="38">
        <v>16.0</v>
      </c>
      <c r="AE35" s="38">
        <v>1316.0</v>
      </c>
      <c r="AF35" s="38">
        <v>363.0</v>
      </c>
      <c r="AG35" s="38">
        <v>3737.0</v>
      </c>
      <c r="AH35" s="38">
        <v>861.0</v>
      </c>
      <c r="AJ35" s="37">
        <f t="shared" si="4"/>
        <v>16917.014</v>
      </c>
    </row>
    <row r="36" ht="12.0" customHeight="1">
      <c r="A36" s="5"/>
      <c r="B36" s="4" t="s">
        <v>63</v>
      </c>
      <c r="C36" s="38">
        <v>3964.0</v>
      </c>
      <c r="D36" s="38">
        <v>200.0</v>
      </c>
      <c r="E36" s="38">
        <v>1846.723746638067</v>
      </c>
      <c r="F36" s="38">
        <v>4564.0</v>
      </c>
      <c r="G36" s="38">
        <v>8459.0</v>
      </c>
      <c r="H36" s="38">
        <v>719.0</v>
      </c>
      <c r="I36" s="38">
        <v>2506.0</v>
      </c>
      <c r="J36" s="38">
        <v>4710.0</v>
      </c>
      <c r="K36" s="38">
        <v>3073.583</v>
      </c>
      <c r="L36" s="38">
        <v>108.0</v>
      </c>
      <c r="M36" s="38">
        <v>3467.0</v>
      </c>
      <c r="N36" s="38">
        <v>6635.0</v>
      </c>
      <c r="O36" s="38">
        <v>3156.795</v>
      </c>
      <c r="P36" s="38">
        <v>1773.0</v>
      </c>
      <c r="Q36" s="38">
        <v>5390.0</v>
      </c>
      <c r="R36" s="38">
        <v>5079.0</v>
      </c>
      <c r="S36" s="38">
        <v>2427.0</v>
      </c>
      <c r="T36" s="38">
        <v>17207.0</v>
      </c>
      <c r="U36" s="38">
        <v>896.72</v>
      </c>
      <c r="V36" s="38">
        <v>4804.0</v>
      </c>
      <c r="W36" s="38">
        <v>3269.0</v>
      </c>
      <c r="X36" s="38">
        <v>14536.0</v>
      </c>
      <c r="Y36" s="38">
        <v>1834.0</v>
      </c>
      <c r="Z36" s="38">
        <v>31436.0</v>
      </c>
      <c r="AA36" s="38">
        <v>849.814</v>
      </c>
      <c r="AB36" s="38">
        <v>1857.0</v>
      </c>
      <c r="AC36" s="38">
        <v>3090.0</v>
      </c>
      <c r="AD36" s="38">
        <v>10142.0</v>
      </c>
      <c r="AE36" s="38">
        <v>1995.0</v>
      </c>
      <c r="AF36" s="38">
        <v>11017.0</v>
      </c>
      <c r="AG36" s="38">
        <v>3035.0</v>
      </c>
      <c r="AH36" s="38">
        <v>3537.0</v>
      </c>
      <c r="AJ36" s="37">
        <f t="shared" si="4"/>
        <v>167583.6357</v>
      </c>
    </row>
    <row r="37" ht="12.0" customHeight="1">
      <c r="A37" s="5"/>
      <c r="B37" s="4" t="s">
        <v>64</v>
      </c>
      <c r="C37" s="38">
        <v>4872.0</v>
      </c>
      <c r="D37" s="38"/>
      <c r="E37" s="38">
        <v>0.0</v>
      </c>
      <c r="F37" s="38"/>
      <c r="G37" s="38"/>
      <c r="H37" s="38">
        <v>0.0</v>
      </c>
      <c r="I37" s="38">
        <v>4140.0</v>
      </c>
      <c r="J37" s="38">
        <v>0.0</v>
      </c>
      <c r="K37" s="38">
        <v>0.0</v>
      </c>
      <c r="L37" s="38"/>
      <c r="M37" s="38">
        <v>0.0</v>
      </c>
      <c r="N37" s="38"/>
      <c r="O37" s="38"/>
      <c r="P37" s="38">
        <v>0.0</v>
      </c>
      <c r="Q37" s="38"/>
      <c r="R37" s="38">
        <v>0.0</v>
      </c>
      <c r="S37" s="38">
        <v>0.0</v>
      </c>
      <c r="T37" s="38"/>
      <c r="U37" s="38">
        <v>0.0</v>
      </c>
      <c r="V37" s="38">
        <v>0.0</v>
      </c>
      <c r="W37" s="38">
        <v>0.0</v>
      </c>
      <c r="X37" s="38">
        <v>0.0</v>
      </c>
      <c r="Y37" s="38"/>
      <c r="Z37" s="38"/>
      <c r="AA37" s="38">
        <v>0.0</v>
      </c>
      <c r="AB37" s="38"/>
      <c r="AC37" s="38">
        <v>0.0</v>
      </c>
      <c r="AD37" s="38">
        <v>10000.0</v>
      </c>
      <c r="AE37" s="38"/>
      <c r="AF37" s="38"/>
      <c r="AG37" s="40"/>
      <c r="AH37" s="38"/>
      <c r="AJ37" s="37">
        <f t="shared" si="4"/>
        <v>19012</v>
      </c>
    </row>
    <row r="38" ht="12.0" customHeight="1">
      <c r="A38" s="5"/>
      <c r="B38" s="46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3"/>
      <c r="AH38" s="41"/>
      <c r="AJ38" s="41"/>
    </row>
    <row r="39" ht="12.0" customHeight="1">
      <c r="A39" s="5"/>
      <c r="B39" s="44" t="s">
        <v>65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2"/>
      <c r="AJ39" s="42"/>
    </row>
    <row r="40" ht="12.0" customHeight="1">
      <c r="A40" s="5"/>
      <c r="B40" s="4" t="s">
        <v>59</v>
      </c>
      <c r="C40" s="38"/>
      <c r="D40" s="38"/>
      <c r="E40" s="38">
        <v>0.0</v>
      </c>
      <c r="F40" s="38"/>
      <c r="G40" s="38"/>
      <c r="H40" s="38"/>
      <c r="I40" s="38">
        <v>0.0</v>
      </c>
      <c r="J40" s="38">
        <v>0.0</v>
      </c>
      <c r="K40" s="38">
        <v>0.0</v>
      </c>
      <c r="L40" s="38"/>
      <c r="M40" s="38">
        <v>0.0</v>
      </c>
      <c r="N40" s="38"/>
      <c r="O40" s="38">
        <v>0.0</v>
      </c>
      <c r="P40" s="38">
        <v>0.0</v>
      </c>
      <c r="Q40" s="38"/>
      <c r="R40" s="38">
        <v>0.0</v>
      </c>
      <c r="S40" s="38">
        <v>0.0</v>
      </c>
      <c r="T40" s="38"/>
      <c r="U40" s="38">
        <v>0.0</v>
      </c>
      <c r="V40" s="38">
        <v>0.0</v>
      </c>
      <c r="W40" s="38">
        <v>0.0</v>
      </c>
      <c r="X40" s="38">
        <v>0.0</v>
      </c>
      <c r="Y40" s="38"/>
      <c r="Z40" s="38"/>
      <c r="AA40" s="38">
        <v>0.0</v>
      </c>
      <c r="AB40" s="38"/>
      <c r="AC40" s="38">
        <v>0.0</v>
      </c>
      <c r="AD40" s="38">
        <v>0.0</v>
      </c>
      <c r="AE40" s="38">
        <v>299.0</v>
      </c>
      <c r="AF40" s="38"/>
      <c r="AG40" s="40"/>
      <c r="AH40" s="38"/>
      <c r="AJ40" s="37">
        <f t="shared" ref="AJ40:AJ45" si="5">SUM(B40:AI40)</f>
        <v>299</v>
      </c>
    </row>
    <row r="41" ht="12.0" customHeight="1">
      <c r="A41" s="5"/>
      <c r="B41" s="4" t="s">
        <v>60</v>
      </c>
      <c r="C41" s="38"/>
      <c r="D41" s="38"/>
      <c r="E41" s="38">
        <v>0.0</v>
      </c>
      <c r="F41" s="38"/>
      <c r="G41" s="38"/>
      <c r="H41" s="38"/>
      <c r="I41" s="38">
        <v>0.0</v>
      </c>
      <c r="J41" s="38">
        <v>0.0</v>
      </c>
      <c r="K41" s="38">
        <v>0.0</v>
      </c>
      <c r="L41" s="38"/>
      <c r="M41" s="38">
        <v>0.0</v>
      </c>
      <c r="N41" s="38"/>
      <c r="O41" s="38">
        <v>0.0</v>
      </c>
      <c r="P41" s="38">
        <v>0.0</v>
      </c>
      <c r="Q41" s="38"/>
      <c r="R41" s="38">
        <v>0.0</v>
      </c>
      <c r="S41" s="38">
        <v>0.0</v>
      </c>
      <c r="T41" s="38"/>
      <c r="U41" s="38">
        <v>0.0</v>
      </c>
      <c r="V41" s="38">
        <v>0.0</v>
      </c>
      <c r="W41" s="38">
        <v>0.0</v>
      </c>
      <c r="X41" s="38">
        <v>0.0</v>
      </c>
      <c r="Y41" s="38"/>
      <c r="Z41" s="38"/>
      <c r="AA41" s="38">
        <v>0.0</v>
      </c>
      <c r="AB41" s="38"/>
      <c r="AC41" s="38">
        <v>6.0</v>
      </c>
      <c r="AD41" s="38">
        <v>0.0</v>
      </c>
      <c r="AE41" s="38"/>
      <c r="AF41" s="38"/>
      <c r="AG41" s="40"/>
      <c r="AH41" s="38"/>
      <c r="AJ41" s="37">
        <f t="shared" si="5"/>
        <v>6</v>
      </c>
    </row>
    <row r="42" ht="12.0" customHeight="1">
      <c r="A42" s="5"/>
      <c r="B42" s="4" t="s">
        <v>61</v>
      </c>
      <c r="C42" s="38"/>
      <c r="D42" s="38"/>
      <c r="E42" s="38">
        <v>0.0</v>
      </c>
      <c r="F42" s="38"/>
      <c r="G42" s="38"/>
      <c r="H42" s="38"/>
      <c r="I42" s="38">
        <v>0.0</v>
      </c>
      <c r="J42" s="38">
        <v>0.0</v>
      </c>
      <c r="K42" s="38">
        <v>0.0</v>
      </c>
      <c r="L42" s="38"/>
      <c r="M42" s="38">
        <v>0.0</v>
      </c>
      <c r="N42" s="38"/>
      <c r="O42" s="38">
        <v>0.0</v>
      </c>
      <c r="P42" s="38">
        <v>0.0</v>
      </c>
      <c r="Q42" s="38"/>
      <c r="R42" s="38">
        <v>0.0</v>
      </c>
      <c r="S42" s="38">
        <v>0.0</v>
      </c>
      <c r="T42" s="38"/>
      <c r="U42" s="38">
        <v>0.0</v>
      </c>
      <c r="V42" s="38">
        <v>0.0</v>
      </c>
      <c r="W42" s="38">
        <v>0.0</v>
      </c>
      <c r="X42" s="38">
        <v>0.0</v>
      </c>
      <c r="Y42" s="38">
        <v>6607.0</v>
      </c>
      <c r="Z42" s="38"/>
      <c r="AA42" s="38">
        <v>0.0</v>
      </c>
      <c r="AB42" s="38"/>
      <c r="AC42" s="38">
        <v>0.0</v>
      </c>
      <c r="AD42" s="38">
        <v>0.0</v>
      </c>
      <c r="AE42" s="38">
        <v>-131.0</v>
      </c>
      <c r="AF42" s="38"/>
      <c r="AG42" s="40"/>
      <c r="AH42" s="38"/>
      <c r="AJ42" s="37">
        <f t="shared" si="5"/>
        <v>6476</v>
      </c>
    </row>
    <row r="43" ht="12.0" customHeight="1">
      <c r="A43" s="5"/>
      <c r="B43" s="4" t="s">
        <v>62</v>
      </c>
      <c r="C43" s="38">
        <v>2906.0</v>
      </c>
      <c r="D43" s="38"/>
      <c r="E43" s="38">
        <v>4562.90132</v>
      </c>
      <c r="F43" s="38">
        <v>3112.0</v>
      </c>
      <c r="G43" s="38">
        <v>8045.0</v>
      </c>
      <c r="H43" s="38">
        <v>1893.0</v>
      </c>
      <c r="I43" s="38">
        <v>1527.0</v>
      </c>
      <c r="J43" s="38">
        <v>2841.0</v>
      </c>
      <c r="K43" s="38">
        <v>1122.0</v>
      </c>
      <c r="L43" s="38"/>
      <c r="M43" s="38">
        <v>4021.0</v>
      </c>
      <c r="N43" s="38"/>
      <c r="O43" s="38">
        <v>3056.49</v>
      </c>
      <c r="P43" s="38">
        <v>554.0</v>
      </c>
      <c r="Q43" s="38">
        <v>1256.0</v>
      </c>
      <c r="R43" s="38">
        <v>8503.0</v>
      </c>
      <c r="S43" s="38">
        <v>7135.0</v>
      </c>
      <c r="T43" s="38">
        <v>9123.0</v>
      </c>
      <c r="U43" s="38">
        <v>1374.4</v>
      </c>
      <c r="V43" s="38">
        <v>227.0</v>
      </c>
      <c r="W43" s="38">
        <v>2728.0</v>
      </c>
      <c r="X43" s="38">
        <v>1794.0</v>
      </c>
      <c r="Y43" s="38"/>
      <c r="Z43" s="38">
        <v>23483.0</v>
      </c>
      <c r="AA43" s="38">
        <v>0.0</v>
      </c>
      <c r="AB43" s="38">
        <v>2352.0</v>
      </c>
      <c r="AC43" s="38">
        <v>0.0</v>
      </c>
      <c r="AD43" s="38">
        <v>841.0</v>
      </c>
      <c r="AE43" s="38"/>
      <c r="AF43" s="38">
        <v>11259.0</v>
      </c>
      <c r="AG43" s="40"/>
      <c r="AH43" s="38">
        <v>24590.0</v>
      </c>
      <c r="AJ43" s="37">
        <f t="shared" si="5"/>
        <v>128305.7913</v>
      </c>
    </row>
    <row r="44" ht="12.0" customHeight="1">
      <c r="A44" s="5"/>
      <c r="B44" s="4" t="s">
        <v>63</v>
      </c>
      <c r="C44" s="38">
        <v>3332.0</v>
      </c>
      <c r="D44" s="38"/>
      <c r="E44" s="38">
        <v>0.0</v>
      </c>
      <c r="F44" s="38">
        <v>325.0</v>
      </c>
      <c r="G44" s="38"/>
      <c r="H44" s="38"/>
      <c r="I44" s="38">
        <v>0.0</v>
      </c>
      <c r="J44" s="38">
        <v>1442.0</v>
      </c>
      <c r="K44" s="38">
        <v>1081.0</v>
      </c>
      <c r="L44" s="38"/>
      <c r="M44" s="38">
        <v>0.0</v>
      </c>
      <c r="N44" s="38">
        <v>20.0</v>
      </c>
      <c r="O44" s="38">
        <v>0.0</v>
      </c>
      <c r="P44" s="38">
        <v>0.0</v>
      </c>
      <c r="Q44" s="38"/>
      <c r="R44" s="38">
        <v>0.0</v>
      </c>
      <c r="S44" s="38">
        <v>115.0</v>
      </c>
      <c r="T44" s="38">
        <v>830.0</v>
      </c>
      <c r="U44" s="38">
        <v>0.0</v>
      </c>
      <c r="V44" s="38">
        <v>47.0</v>
      </c>
      <c r="W44" s="38">
        <v>68.0</v>
      </c>
      <c r="X44" s="38">
        <v>0.0</v>
      </c>
      <c r="Y44" s="38"/>
      <c r="Z44" s="38">
        <v>69864.0</v>
      </c>
      <c r="AA44" s="38">
        <v>0.0</v>
      </c>
      <c r="AB44" s="38"/>
      <c r="AC44" s="38">
        <v>1500.0</v>
      </c>
      <c r="AD44" s="38">
        <v>289.0</v>
      </c>
      <c r="AE44" s="38"/>
      <c r="AF44" s="38"/>
      <c r="AG44" s="40"/>
      <c r="AH44" s="38"/>
      <c r="AJ44" s="37">
        <f t="shared" si="5"/>
        <v>78913</v>
      </c>
    </row>
    <row r="45" ht="12.0" customHeight="1">
      <c r="A45" s="5"/>
      <c r="B45" s="4" t="s">
        <v>64</v>
      </c>
      <c r="C45" s="38">
        <v>0.0</v>
      </c>
      <c r="D45" s="38"/>
      <c r="E45" s="38">
        <v>0.0</v>
      </c>
      <c r="F45" s="38">
        <v>4775.0</v>
      </c>
      <c r="G45" s="38"/>
      <c r="H45" s="38"/>
      <c r="I45" s="38">
        <v>138764.0</v>
      </c>
      <c r="J45" s="38"/>
      <c r="K45" s="38">
        <v>0.0</v>
      </c>
      <c r="L45" s="38"/>
      <c r="M45" s="38">
        <v>0.0</v>
      </c>
      <c r="N45" s="38"/>
      <c r="O45" s="38">
        <v>0.0</v>
      </c>
      <c r="P45" s="38">
        <v>0.0</v>
      </c>
      <c r="Q45" s="38"/>
      <c r="R45" s="38">
        <v>0.0</v>
      </c>
      <c r="S45" s="38">
        <v>0.0</v>
      </c>
      <c r="T45" s="38"/>
      <c r="U45" s="38">
        <v>0.0</v>
      </c>
      <c r="V45" s="38">
        <v>0.0</v>
      </c>
      <c r="W45" s="38">
        <v>0.0</v>
      </c>
      <c r="X45" s="38">
        <v>0.0</v>
      </c>
      <c r="Y45" s="38"/>
      <c r="Z45" s="38"/>
      <c r="AA45" s="38">
        <v>0.0</v>
      </c>
      <c r="AB45" s="38"/>
      <c r="AC45" s="38">
        <v>0.0</v>
      </c>
      <c r="AD45" s="38">
        <v>103031.0</v>
      </c>
      <c r="AE45" s="38"/>
      <c r="AF45" s="38"/>
      <c r="AG45" s="40"/>
      <c r="AH45" s="38"/>
      <c r="AJ45" s="37">
        <f t="shared" si="5"/>
        <v>246570</v>
      </c>
    </row>
    <row r="46" ht="12.0" customHeight="1">
      <c r="A46" s="5"/>
      <c r="B46" s="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2"/>
      <c r="AJ46" s="42"/>
    </row>
    <row r="47" ht="12.0" customHeight="1">
      <c r="A47" s="5"/>
      <c r="B47" s="4" t="s">
        <v>66</v>
      </c>
      <c r="C47" s="38">
        <v>2458.0</v>
      </c>
      <c r="D47" s="38">
        <v>1766.0</v>
      </c>
      <c r="E47" s="38">
        <v>19126.330469999997</v>
      </c>
      <c r="F47" s="38">
        <v>4815.0</v>
      </c>
      <c r="G47" s="38">
        <v>12648.0</v>
      </c>
      <c r="H47" s="38">
        <v>1991.0</v>
      </c>
      <c r="I47" s="38">
        <v>37218.0</v>
      </c>
      <c r="J47" s="38">
        <v>19617.0</v>
      </c>
      <c r="K47" s="38">
        <v>18802.0</v>
      </c>
      <c r="L47" s="38">
        <v>1203.0</v>
      </c>
      <c r="M47" s="38">
        <v>7953.0</v>
      </c>
      <c r="N47" s="38">
        <v>18403.0</v>
      </c>
      <c r="O47" s="38">
        <v>15124.617</v>
      </c>
      <c r="P47" s="38">
        <v>4294.0</v>
      </c>
      <c r="Q47" s="38">
        <v>1178.0</v>
      </c>
      <c r="R47" s="38">
        <v>12692.0</v>
      </c>
      <c r="S47" s="38">
        <v>7645.0</v>
      </c>
      <c r="T47" s="38">
        <v>9739.0</v>
      </c>
      <c r="U47" s="38">
        <v>6109.21</v>
      </c>
      <c r="V47" s="38">
        <v>12902.0</v>
      </c>
      <c r="W47" s="38">
        <v>27113.0</v>
      </c>
      <c r="X47" s="38">
        <v>81519.0</v>
      </c>
      <c r="Y47" s="38">
        <v>5299.0</v>
      </c>
      <c r="Z47" s="38">
        <v>52853.0</v>
      </c>
      <c r="AA47" s="38">
        <v>2041.532</v>
      </c>
      <c r="AB47" s="38">
        <v>16683.0</v>
      </c>
      <c r="AC47" s="38">
        <v>2208.0</v>
      </c>
      <c r="AD47" s="38">
        <v>8678.0</v>
      </c>
      <c r="AE47" s="38">
        <v>19917.0</v>
      </c>
      <c r="AF47" s="38">
        <v>48176.0</v>
      </c>
      <c r="AG47" s="38">
        <v>15819.0</v>
      </c>
      <c r="AH47" s="38">
        <v>104994.0</v>
      </c>
      <c r="AJ47" s="37">
        <f t="shared" ref="AJ47:AJ48" si="6">SUM(B47:AI47)</f>
        <v>600984.6895</v>
      </c>
    </row>
    <row r="48" ht="12.0" customHeight="1">
      <c r="A48" s="5"/>
      <c r="B48" s="4" t="s">
        <v>67</v>
      </c>
      <c r="C48" s="38"/>
      <c r="D48" s="38"/>
      <c r="E48" s="38">
        <v>0.0</v>
      </c>
      <c r="F48" s="38"/>
      <c r="G48" s="38"/>
      <c r="H48" s="38"/>
      <c r="I48" s="38">
        <v>0.0</v>
      </c>
      <c r="J48" s="38">
        <v>0.0</v>
      </c>
      <c r="K48" s="38">
        <v>0.0</v>
      </c>
      <c r="L48" s="38"/>
      <c r="M48" s="38">
        <v>0.0</v>
      </c>
      <c r="N48" s="38"/>
      <c r="O48" s="38">
        <v>65.0</v>
      </c>
      <c r="P48" s="38">
        <v>0.0</v>
      </c>
      <c r="Q48" s="38"/>
      <c r="R48" s="38">
        <v>0.0</v>
      </c>
      <c r="S48" s="38">
        <v>0.0</v>
      </c>
      <c r="T48" s="38">
        <v>113.0</v>
      </c>
      <c r="U48" s="38">
        <v>0.0</v>
      </c>
      <c r="V48" s="38">
        <v>0.0</v>
      </c>
      <c r="W48" s="38">
        <v>0.0</v>
      </c>
      <c r="X48" s="38">
        <v>0.0</v>
      </c>
      <c r="Y48" s="38"/>
      <c r="Z48" s="38"/>
      <c r="AA48" s="38">
        <v>0.0</v>
      </c>
      <c r="AB48" s="38"/>
      <c r="AC48" s="38">
        <v>0.0</v>
      </c>
      <c r="AD48" s="38">
        <v>0.0</v>
      </c>
      <c r="AE48" s="38">
        <v>0.0</v>
      </c>
      <c r="AF48" s="38">
        <v>0.0</v>
      </c>
      <c r="AG48" s="38"/>
      <c r="AH48" s="38"/>
      <c r="AJ48" s="37">
        <f t="shared" si="6"/>
        <v>178</v>
      </c>
    </row>
    <row r="49" ht="12.0" customHeight="1">
      <c r="A49" s="5"/>
      <c r="B49" s="35" t="s">
        <v>68</v>
      </c>
      <c r="C49" s="39">
        <v>22051.0</v>
      </c>
      <c r="D49" s="39">
        <v>1990.0</v>
      </c>
      <c r="E49" s="39">
        <v>28935.129792352345</v>
      </c>
      <c r="F49" s="39">
        <v>20258.0</v>
      </c>
      <c r="G49" s="39">
        <v>30142.0</v>
      </c>
      <c r="H49" s="39">
        <v>4681.0</v>
      </c>
      <c r="I49" s="39">
        <v>185243.0</v>
      </c>
      <c r="J49" s="39">
        <v>29834.0</v>
      </c>
      <c r="K49" s="39">
        <v>25285.0</v>
      </c>
      <c r="L49" s="39">
        <v>1511.0</v>
      </c>
      <c r="M49" s="39">
        <v>16008.0</v>
      </c>
      <c r="N49" s="39">
        <v>25891.0</v>
      </c>
      <c r="O49" s="39">
        <v>24284.567000000003</v>
      </c>
      <c r="P49" s="39">
        <v>6807.0</v>
      </c>
      <c r="Q49" s="39">
        <v>8064.0</v>
      </c>
      <c r="R49" s="39">
        <v>26771.0</v>
      </c>
      <c r="S49" s="39">
        <v>19066.0</v>
      </c>
      <c r="T49" s="39">
        <v>37838.0</v>
      </c>
      <c r="U49" s="39">
        <v>8562.03</v>
      </c>
      <c r="V49" s="39">
        <v>18034.0</v>
      </c>
      <c r="W49" s="39">
        <v>36840.0</v>
      </c>
      <c r="X49" s="39">
        <v>99781.0</v>
      </c>
      <c r="Y49" s="39">
        <v>14917.0</v>
      </c>
      <c r="Z49" s="39">
        <v>249449.0</v>
      </c>
      <c r="AA49" s="39">
        <v>2953.056</v>
      </c>
      <c r="AB49" s="39">
        <v>21338.0</v>
      </c>
      <c r="AC49" s="39">
        <v>7340.0</v>
      </c>
      <c r="AD49" s="39">
        <v>134760.0</v>
      </c>
      <c r="AE49" s="39">
        <v>26444.0</v>
      </c>
      <c r="AF49" s="39">
        <v>72999.0</v>
      </c>
      <c r="AG49" s="39">
        <v>23722.0</v>
      </c>
      <c r="AH49" s="39">
        <v>138206.0</v>
      </c>
      <c r="AJ49" s="39">
        <f>SUM(AJ28:AJ48)</f>
        <v>1370004.783</v>
      </c>
    </row>
    <row r="50" ht="12.0" customHeight="1">
      <c r="A50" s="5"/>
      <c r="B50" s="4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J50" s="41"/>
    </row>
    <row r="51" ht="12.0" customHeight="1">
      <c r="A51" s="5"/>
      <c r="B51" s="35" t="s">
        <v>69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J51" s="42"/>
    </row>
    <row r="52" ht="12.0" customHeight="1">
      <c r="A52" s="5"/>
      <c r="B52" s="4" t="s">
        <v>70</v>
      </c>
      <c r="C52" s="38">
        <v>1360.0</v>
      </c>
      <c r="D52" s="38">
        <v>7.0</v>
      </c>
      <c r="E52" s="38">
        <v>9830.00220623544</v>
      </c>
      <c r="F52" s="38">
        <v>1020.0</v>
      </c>
      <c r="G52" s="38">
        <v>7500.0</v>
      </c>
      <c r="H52" s="38">
        <v>1688.0</v>
      </c>
      <c r="I52" s="38">
        <v>0.0</v>
      </c>
      <c r="J52" s="38">
        <v>7320.0</v>
      </c>
      <c r="K52" s="38">
        <v>4223.0</v>
      </c>
      <c r="L52" s="38">
        <v>29.0</v>
      </c>
      <c r="M52" s="38">
        <v>804.0</v>
      </c>
      <c r="N52" s="38">
        <v>415.0</v>
      </c>
      <c r="O52" s="38">
        <v>666.956</v>
      </c>
      <c r="P52" s="38">
        <v>2661.0</v>
      </c>
      <c r="Q52" s="38">
        <v>1201.0</v>
      </c>
      <c r="R52" s="38">
        <v>1651.0</v>
      </c>
      <c r="S52" s="38">
        <v>2594.0</v>
      </c>
      <c r="T52" s="38">
        <v>47997.0</v>
      </c>
      <c r="U52" s="38">
        <v>1669.12</v>
      </c>
      <c r="V52" s="38">
        <v>0.0</v>
      </c>
      <c r="W52" s="38">
        <v>800.0</v>
      </c>
      <c r="X52" s="38">
        <v>1273.0</v>
      </c>
      <c r="Y52" s="38">
        <v>1196.0</v>
      </c>
      <c r="Z52" s="38">
        <v>102536.0</v>
      </c>
      <c r="AA52" s="38">
        <v>49.376</v>
      </c>
      <c r="AB52" s="38">
        <v>2189.0</v>
      </c>
      <c r="AC52" s="38">
        <v>-66.0</v>
      </c>
      <c r="AD52" s="38">
        <v>250.0</v>
      </c>
      <c r="AE52" s="38">
        <v>300.0</v>
      </c>
      <c r="AF52" s="38">
        <v>11588.0</v>
      </c>
      <c r="AG52" s="38">
        <v>4000.0</v>
      </c>
      <c r="AH52" s="38">
        <v>805.0</v>
      </c>
      <c r="AJ52" s="37">
        <f t="shared" ref="AJ52:AJ58" si="7">SUM(B52:AI52)</f>
        <v>217556.4542</v>
      </c>
    </row>
    <row r="53" ht="12.0" customHeight="1">
      <c r="A53" s="5"/>
      <c r="B53" s="4" t="s">
        <v>71</v>
      </c>
      <c r="C53" s="38"/>
      <c r="D53" s="38"/>
      <c r="E53" s="38">
        <v>0.0</v>
      </c>
      <c r="F53" s="38">
        <v>0.0</v>
      </c>
      <c r="G53" s="38"/>
      <c r="H53" s="38"/>
      <c r="I53" s="38">
        <v>0.0</v>
      </c>
      <c r="J53" s="38">
        <v>0.0</v>
      </c>
      <c r="K53" s="38">
        <v>0.0</v>
      </c>
      <c r="L53" s="38"/>
      <c r="M53" s="38">
        <v>0.0</v>
      </c>
      <c r="N53" s="38"/>
      <c r="O53" s="38">
        <v>0.0</v>
      </c>
      <c r="P53" s="38">
        <v>0.0</v>
      </c>
      <c r="Q53" s="38"/>
      <c r="R53" s="38">
        <v>0.0</v>
      </c>
      <c r="S53" s="38">
        <v>0.0</v>
      </c>
      <c r="T53" s="38">
        <v>10729.0</v>
      </c>
      <c r="U53" s="38">
        <v>0.0</v>
      </c>
      <c r="V53" s="38">
        <v>144.0</v>
      </c>
      <c r="W53" s="38">
        <v>0.0</v>
      </c>
      <c r="X53" s="38">
        <v>0.0</v>
      </c>
      <c r="Y53" s="38"/>
      <c r="Z53" s="38"/>
      <c r="AA53" s="38">
        <v>0.0</v>
      </c>
      <c r="AB53" s="38"/>
      <c r="AC53" s="38">
        <v>0.0</v>
      </c>
      <c r="AD53" s="38">
        <v>0.0</v>
      </c>
      <c r="AE53" s="38">
        <v>0.0</v>
      </c>
      <c r="AF53" s="38">
        <v>0.0</v>
      </c>
      <c r="AG53" s="38">
        <v>176.0</v>
      </c>
      <c r="AH53" s="38"/>
      <c r="AJ53" s="37">
        <f t="shared" si="7"/>
        <v>11049</v>
      </c>
    </row>
    <row r="54" ht="12.0" customHeight="1">
      <c r="A54" s="5"/>
      <c r="B54" s="4" t="s">
        <v>72</v>
      </c>
      <c r="C54" s="38"/>
      <c r="D54" s="38"/>
      <c r="E54" s="38">
        <v>0.0</v>
      </c>
      <c r="F54" s="38">
        <v>0.0</v>
      </c>
      <c r="G54" s="38"/>
      <c r="H54" s="38"/>
      <c r="I54" s="38">
        <v>0.0</v>
      </c>
      <c r="J54" s="38">
        <v>0.0</v>
      </c>
      <c r="K54" s="38">
        <v>0.0</v>
      </c>
      <c r="L54" s="38"/>
      <c r="M54" s="38">
        <v>0.0</v>
      </c>
      <c r="N54" s="38"/>
      <c r="O54" s="38">
        <v>0.0</v>
      </c>
      <c r="P54" s="38">
        <v>0.0</v>
      </c>
      <c r="Q54" s="38"/>
      <c r="R54" s="38">
        <v>0.0</v>
      </c>
      <c r="S54" s="38">
        <v>0.0</v>
      </c>
      <c r="T54" s="38"/>
      <c r="U54" s="38">
        <v>0.0</v>
      </c>
      <c r="V54" s="38">
        <v>94.0</v>
      </c>
      <c r="W54" s="38">
        <v>0.0</v>
      </c>
      <c r="X54" s="38">
        <v>0.0</v>
      </c>
      <c r="Y54" s="38"/>
      <c r="Z54" s="38"/>
      <c r="AA54" s="38">
        <v>0.0</v>
      </c>
      <c r="AB54" s="38"/>
      <c r="AC54" s="38">
        <v>0.0</v>
      </c>
      <c r="AD54" s="38">
        <v>0.0</v>
      </c>
      <c r="AE54" s="38">
        <v>0.0</v>
      </c>
      <c r="AF54" s="38">
        <v>0.0</v>
      </c>
      <c r="AG54" s="40"/>
      <c r="AH54" s="38"/>
      <c r="AJ54" s="37">
        <f t="shared" si="7"/>
        <v>94</v>
      </c>
    </row>
    <row r="55" ht="12.0" customHeight="1">
      <c r="A55" s="5"/>
      <c r="B55" s="4" t="s">
        <v>73</v>
      </c>
      <c r="C55" s="38">
        <v>745.0</v>
      </c>
      <c r="D55" s="38">
        <v>46.0</v>
      </c>
      <c r="E55" s="38">
        <v>729.7040057142857</v>
      </c>
      <c r="F55" s="38">
        <v>642.0</v>
      </c>
      <c r="G55" s="38">
        <v>1360.0</v>
      </c>
      <c r="H55" s="38">
        <v>157.0</v>
      </c>
      <c r="I55" s="38">
        <v>1775.0</v>
      </c>
      <c r="J55" s="38">
        <v>1117.0</v>
      </c>
      <c r="K55" s="38">
        <v>494.0</v>
      </c>
      <c r="L55" s="38"/>
      <c r="M55" s="38">
        <v>456.0</v>
      </c>
      <c r="N55" s="38">
        <v>376.0</v>
      </c>
      <c r="O55" s="38">
        <v>1345.803</v>
      </c>
      <c r="P55" s="38">
        <v>0.0</v>
      </c>
      <c r="Q55" s="38">
        <v>287.0</v>
      </c>
      <c r="R55" s="38">
        <v>488.0</v>
      </c>
      <c r="S55" s="38">
        <v>1592.0</v>
      </c>
      <c r="T55" s="38">
        <v>0.0</v>
      </c>
      <c r="U55" s="38">
        <v>0.0</v>
      </c>
      <c r="V55" s="38">
        <v>308.0</v>
      </c>
      <c r="W55" s="38">
        <v>1123.0</v>
      </c>
      <c r="X55" s="38">
        <v>1313.0</v>
      </c>
      <c r="Y55" s="38">
        <v>402.0</v>
      </c>
      <c r="Z55" s="38"/>
      <c r="AA55" s="38">
        <v>0.0</v>
      </c>
      <c r="AB55" s="38">
        <v>2417.0</v>
      </c>
      <c r="AC55" s="38">
        <v>1046.0</v>
      </c>
      <c r="AD55" s="38">
        <v>951.0</v>
      </c>
      <c r="AE55" s="38">
        <v>1056.0</v>
      </c>
      <c r="AF55" s="38">
        <v>1255.0</v>
      </c>
      <c r="AG55" s="38">
        <v>847.0</v>
      </c>
      <c r="AH55" s="38">
        <v>2062.0</v>
      </c>
      <c r="AJ55" s="37">
        <f t="shared" si="7"/>
        <v>24390.50701</v>
      </c>
    </row>
    <row r="56" ht="12.0" customHeight="1">
      <c r="A56" s="5"/>
      <c r="B56" s="4" t="s">
        <v>74</v>
      </c>
      <c r="C56" s="38">
        <v>1755.0</v>
      </c>
      <c r="D56" s="38">
        <v>92.0</v>
      </c>
      <c r="E56" s="38">
        <v>0.0</v>
      </c>
      <c r="F56" s="38">
        <v>31590.0</v>
      </c>
      <c r="G56" s="38">
        <v>2525.0</v>
      </c>
      <c r="H56" s="38"/>
      <c r="I56" s="38">
        <v>4027.0</v>
      </c>
      <c r="J56" s="38">
        <v>14767.0</v>
      </c>
      <c r="K56" s="38">
        <v>1989.0</v>
      </c>
      <c r="L56" s="38">
        <v>118.0</v>
      </c>
      <c r="M56" s="38">
        <v>7033.0</v>
      </c>
      <c r="N56" s="38">
        <v>595.0</v>
      </c>
      <c r="O56" s="38">
        <v>2299.934</v>
      </c>
      <c r="P56" s="38">
        <v>1391.0</v>
      </c>
      <c r="Q56" s="38">
        <v>1449.0</v>
      </c>
      <c r="R56" s="38">
        <v>3993.0</v>
      </c>
      <c r="S56" s="38">
        <v>2727.0</v>
      </c>
      <c r="T56" s="38">
        <v>1550.0</v>
      </c>
      <c r="U56" s="38">
        <v>575.93</v>
      </c>
      <c r="V56" s="38">
        <v>2776.0</v>
      </c>
      <c r="W56" s="38">
        <v>2853.0</v>
      </c>
      <c r="X56" s="38">
        <v>12682.0</v>
      </c>
      <c r="Y56" s="38">
        <v>4654.0</v>
      </c>
      <c r="Z56" s="38">
        <v>7646.0</v>
      </c>
      <c r="AA56" s="38">
        <v>73.301</v>
      </c>
      <c r="AB56" s="38">
        <v>3801.0</v>
      </c>
      <c r="AC56" s="38">
        <v>2038.0</v>
      </c>
      <c r="AD56" s="38">
        <v>2279.0</v>
      </c>
      <c r="AE56" s="38">
        <v>341.0</v>
      </c>
      <c r="AF56" s="38">
        <v>3270.0</v>
      </c>
      <c r="AG56" s="38">
        <v>1120.0</v>
      </c>
      <c r="AH56" s="38">
        <v>5537.0</v>
      </c>
      <c r="AJ56" s="37">
        <f t="shared" si="7"/>
        <v>127547.165</v>
      </c>
    </row>
    <row r="57" ht="12.0" customHeight="1">
      <c r="A57" s="5"/>
      <c r="B57" s="4" t="s">
        <v>75</v>
      </c>
      <c r="C57" s="38">
        <v>4872.0</v>
      </c>
      <c r="D57" s="38"/>
      <c r="E57" s="38">
        <v>0.0</v>
      </c>
      <c r="F57" s="38">
        <v>52.0</v>
      </c>
      <c r="G57" s="38"/>
      <c r="H57" s="38"/>
      <c r="I57" s="38">
        <v>4140.0</v>
      </c>
      <c r="J57" s="38">
        <v>0.0</v>
      </c>
      <c r="K57" s="38">
        <v>0.0</v>
      </c>
      <c r="L57" s="38"/>
      <c r="M57" s="38">
        <v>0.0</v>
      </c>
      <c r="N57" s="38"/>
      <c r="O57" s="38">
        <v>0.0</v>
      </c>
      <c r="P57" s="38">
        <v>0.0</v>
      </c>
      <c r="Q57" s="38"/>
      <c r="R57" s="38">
        <v>0.0</v>
      </c>
      <c r="S57" s="38">
        <v>0.0</v>
      </c>
      <c r="T57" s="38"/>
      <c r="U57" s="38">
        <v>0.0</v>
      </c>
      <c r="V57" s="38">
        <v>0.0</v>
      </c>
      <c r="W57" s="38">
        <v>0.0</v>
      </c>
      <c r="X57" s="38">
        <v>0.0</v>
      </c>
      <c r="Y57" s="38"/>
      <c r="Z57" s="38"/>
      <c r="AA57" s="38">
        <v>0.0</v>
      </c>
      <c r="AB57" s="38"/>
      <c r="AC57" s="38">
        <v>0.0</v>
      </c>
      <c r="AD57" s="38">
        <v>10000.0</v>
      </c>
      <c r="AE57" s="38"/>
      <c r="AF57" s="38">
        <v>0.0</v>
      </c>
      <c r="AG57" s="40"/>
      <c r="AH57" s="38"/>
      <c r="AJ57" s="37">
        <f t="shared" si="7"/>
        <v>19064</v>
      </c>
    </row>
    <row r="58" ht="12.0" customHeight="1">
      <c r="A58" s="5"/>
      <c r="B58" s="4" t="s">
        <v>76</v>
      </c>
      <c r="C58" s="38">
        <v>11063.0</v>
      </c>
      <c r="D58" s="38">
        <v>317.0</v>
      </c>
      <c r="E58" s="38">
        <v>9484.757617021454</v>
      </c>
      <c r="F58" s="38">
        <v>15076.0</v>
      </c>
      <c r="G58" s="38">
        <v>39091.0</v>
      </c>
      <c r="H58" s="38">
        <v>3431.0</v>
      </c>
      <c r="I58" s="38">
        <v>17196.0</v>
      </c>
      <c r="J58" s="38">
        <v>10031.0</v>
      </c>
      <c r="K58" s="38">
        <v>17957.0</v>
      </c>
      <c r="L58" s="38">
        <v>506.0</v>
      </c>
      <c r="M58" s="38">
        <v>10379.0</v>
      </c>
      <c r="N58" s="38">
        <v>8832.0</v>
      </c>
      <c r="O58" s="38">
        <v>21643.111</v>
      </c>
      <c r="P58" s="38">
        <v>2563.0</v>
      </c>
      <c r="Q58" s="38">
        <v>2824.0</v>
      </c>
      <c r="R58" s="38">
        <v>11913.0</v>
      </c>
      <c r="S58" s="38">
        <v>18060.0</v>
      </c>
      <c r="T58" s="38">
        <v>13852.0</v>
      </c>
      <c r="U58" s="38">
        <v>2043.35</v>
      </c>
      <c r="V58" s="38">
        <v>14568.0</v>
      </c>
      <c r="W58" s="38">
        <v>4327.0</v>
      </c>
      <c r="X58" s="38">
        <v>18158.0</v>
      </c>
      <c r="Y58" s="38">
        <v>3262.0</v>
      </c>
      <c r="Z58" s="38">
        <v>58875.0</v>
      </c>
      <c r="AA58" s="38">
        <v>463.03499999999997</v>
      </c>
      <c r="AB58" s="38">
        <v>1246.0</v>
      </c>
      <c r="AC58" s="38">
        <v>4149.0</v>
      </c>
      <c r="AD58" s="38">
        <v>10112.0</v>
      </c>
      <c r="AE58" s="38">
        <v>8224.0</v>
      </c>
      <c r="AF58" s="38">
        <v>10062.0</v>
      </c>
      <c r="AG58" s="38">
        <v>9023.0</v>
      </c>
      <c r="AH58" s="38">
        <v>26470.0</v>
      </c>
      <c r="AJ58" s="37">
        <f t="shared" si="7"/>
        <v>385201.2536</v>
      </c>
    </row>
    <row r="59" ht="12.0" customHeight="1">
      <c r="A59" s="5"/>
      <c r="B59" s="35" t="s">
        <v>77</v>
      </c>
      <c r="C59" s="39">
        <v>19795.0</v>
      </c>
      <c r="D59" s="39">
        <v>462.0</v>
      </c>
      <c r="E59" s="39">
        <v>20044.46382897118</v>
      </c>
      <c r="F59" s="39">
        <v>48380.0</v>
      </c>
      <c r="G59" s="39">
        <v>50476.0</v>
      </c>
      <c r="H59" s="39">
        <v>5276.0</v>
      </c>
      <c r="I59" s="39">
        <v>27138.0</v>
      </c>
      <c r="J59" s="39">
        <v>33235.0</v>
      </c>
      <c r="K59" s="39">
        <v>24663.0</v>
      </c>
      <c r="L59" s="39">
        <v>653.0</v>
      </c>
      <c r="M59" s="39">
        <v>18672.0</v>
      </c>
      <c r="N59" s="39">
        <v>10218.0</v>
      </c>
      <c r="O59" s="39">
        <v>25955.804</v>
      </c>
      <c r="P59" s="39">
        <v>6615.0</v>
      </c>
      <c r="Q59" s="39">
        <v>5761.0</v>
      </c>
      <c r="R59" s="39">
        <v>18045.0</v>
      </c>
      <c r="S59" s="39">
        <v>24973.0</v>
      </c>
      <c r="T59" s="39">
        <v>74128.0</v>
      </c>
      <c r="U59" s="39">
        <v>4288.4</v>
      </c>
      <c r="V59" s="39">
        <v>17890.0</v>
      </c>
      <c r="W59" s="39">
        <v>9103.0</v>
      </c>
      <c r="X59" s="39">
        <v>33426.0</v>
      </c>
      <c r="Y59" s="39">
        <v>9514.0</v>
      </c>
      <c r="Z59" s="39">
        <v>169057.0</v>
      </c>
      <c r="AA59" s="39">
        <v>585.712</v>
      </c>
      <c r="AB59" s="39">
        <v>9653.0</v>
      </c>
      <c r="AC59" s="39">
        <v>7167.0</v>
      </c>
      <c r="AD59" s="39">
        <v>23592.0</v>
      </c>
      <c r="AE59" s="39">
        <v>9921.0</v>
      </c>
      <c r="AF59" s="39">
        <v>26175.0</v>
      </c>
      <c r="AG59" s="39">
        <v>15166.0</v>
      </c>
      <c r="AH59" s="39">
        <v>34874.0</v>
      </c>
      <c r="AJ59" s="39">
        <f>SUM(AJ52:AJ58)</f>
        <v>784902.3798</v>
      </c>
    </row>
    <row r="60" ht="12.0" customHeight="1">
      <c r="A60" s="5"/>
      <c r="B60" s="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J60" s="42"/>
    </row>
    <row r="61" ht="12.0" customHeight="1">
      <c r="A61" s="5"/>
      <c r="B61" s="35" t="s">
        <v>78</v>
      </c>
      <c r="C61" s="39">
        <v>2256.0</v>
      </c>
      <c r="D61" s="39">
        <v>1528.0</v>
      </c>
      <c r="E61" s="39">
        <v>8890.665963381165</v>
      </c>
      <c r="F61" s="39">
        <v>-28122.0</v>
      </c>
      <c r="G61" s="39">
        <v>-20334.0</v>
      </c>
      <c r="H61" s="39">
        <v>-595.0</v>
      </c>
      <c r="I61" s="39">
        <v>158105.0</v>
      </c>
      <c r="J61" s="39">
        <v>-3401.0</v>
      </c>
      <c r="K61" s="39">
        <v>622.0</v>
      </c>
      <c r="L61" s="39">
        <v>858.0</v>
      </c>
      <c r="M61" s="39">
        <v>-2664.0</v>
      </c>
      <c r="N61" s="39">
        <v>15673.0</v>
      </c>
      <c r="O61" s="39">
        <v>-1671.2369999999974</v>
      </c>
      <c r="P61" s="39">
        <v>192.0</v>
      </c>
      <c r="Q61" s="39">
        <v>2303.0</v>
      </c>
      <c r="R61" s="39">
        <v>8726.0</v>
      </c>
      <c r="S61" s="39">
        <v>-5907.0</v>
      </c>
      <c r="T61" s="39">
        <v>-36290.0</v>
      </c>
      <c r="U61" s="39">
        <v>4273.630000000001</v>
      </c>
      <c r="V61" s="39">
        <v>144.0</v>
      </c>
      <c r="W61" s="39">
        <v>27737.0</v>
      </c>
      <c r="X61" s="39">
        <v>66355.0</v>
      </c>
      <c r="Y61" s="39">
        <v>5403.0</v>
      </c>
      <c r="Z61" s="39">
        <v>80392.0</v>
      </c>
      <c r="AA61" s="39">
        <v>2367.344</v>
      </c>
      <c r="AB61" s="39">
        <v>11685.0</v>
      </c>
      <c r="AC61" s="39">
        <v>173.0</v>
      </c>
      <c r="AD61" s="39">
        <v>111168.0</v>
      </c>
      <c r="AE61" s="39">
        <v>16523.0</v>
      </c>
      <c r="AF61" s="39">
        <v>46824.0</v>
      </c>
      <c r="AG61" s="39">
        <v>8556.0</v>
      </c>
      <c r="AH61" s="39">
        <v>103332.0</v>
      </c>
      <c r="AJ61" s="39">
        <f>AJ49-AJ59</f>
        <v>585102.403</v>
      </c>
    </row>
    <row r="62" ht="12.0" customHeight="1">
      <c r="A62" s="5"/>
      <c r="B62" s="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J62" s="42"/>
    </row>
    <row r="63" ht="12.0" customHeight="1">
      <c r="A63" s="5"/>
      <c r="B63" s="35" t="s">
        <v>79</v>
      </c>
      <c r="C63" s="39">
        <v>400259.0</v>
      </c>
      <c r="D63" s="39">
        <v>9866.0</v>
      </c>
      <c r="E63" s="39">
        <v>300859.167187006</v>
      </c>
      <c r="F63" s="39">
        <v>276249.0</v>
      </c>
      <c r="G63" s="39">
        <v>708989.0</v>
      </c>
      <c r="H63" s="39">
        <v>74653.0</v>
      </c>
      <c r="I63" s="39">
        <v>370017.0</v>
      </c>
      <c r="J63" s="39">
        <v>430603.0</v>
      </c>
      <c r="K63" s="39">
        <v>246411.0</v>
      </c>
      <c r="L63" s="39">
        <v>8300.0</v>
      </c>
      <c r="M63" s="39">
        <v>231900.0</v>
      </c>
      <c r="N63" s="39">
        <v>170158.0</v>
      </c>
      <c r="O63" s="39">
        <v>654427.258</v>
      </c>
      <c r="P63" s="39">
        <v>116836.0</v>
      </c>
      <c r="Q63" s="39">
        <v>128145.0</v>
      </c>
      <c r="R63" s="39">
        <v>396521.0</v>
      </c>
      <c r="S63" s="39">
        <v>467751.0</v>
      </c>
      <c r="T63" s="39">
        <v>345642.0</v>
      </c>
      <c r="U63" s="39">
        <v>91918.84000000001</v>
      </c>
      <c r="V63" s="39">
        <v>101249.0</v>
      </c>
      <c r="W63" s="39">
        <v>193610.0</v>
      </c>
      <c r="X63" s="39">
        <v>352126.0</v>
      </c>
      <c r="Y63" s="39">
        <v>235089.0</v>
      </c>
      <c r="Z63" s="39">
        <v>1867032.0</v>
      </c>
      <c r="AA63" s="39">
        <v>10092.296</v>
      </c>
      <c r="AB63" s="39">
        <v>144240.0</v>
      </c>
      <c r="AC63" s="39">
        <v>154234.0</v>
      </c>
      <c r="AD63" s="39">
        <v>379372.0</v>
      </c>
      <c r="AE63" s="39">
        <v>254935.0</v>
      </c>
      <c r="AF63" s="39">
        <v>757520.0</v>
      </c>
      <c r="AG63" s="39">
        <v>198404.0</v>
      </c>
      <c r="AH63" s="39">
        <v>980897.0</v>
      </c>
      <c r="AJ63" s="39">
        <f>(AJ25+AJ49)-AJ59</f>
        <v>11058305.56</v>
      </c>
    </row>
    <row r="64" ht="12.0" customHeight="1">
      <c r="A64" s="5"/>
      <c r="B64" s="4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J64" s="41"/>
    </row>
    <row r="65" ht="12.0" customHeight="1">
      <c r="A65" s="5"/>
      <c r="B65" s="35" t="s">
        <v>80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J65" s="42"/>
    </row>
    <row r="66" ht="12.0" customHeight="1">
      <c r="A66" s="5"/>
      <c r="B66" s="4" t="s">
        <v>81</v>
      </c>
      <c r="C66" s="38">
        <v>197258.0</v>
      </c>
      <c r="D66" s="38">
        <v>1465.0</v>
      </c>
      <c r="E66" s="38">
        <v>88684.984122385</v>
      </c>
      <c r="F66" s="38">
        <v>101274.0</v>
      </c>
      <c r="G66" s="38">
        <v>237740.0</v>
      </c>
      <c r="H66" s="38">
        <v>21448.0</v>
      </c>
      <c r="I66" s="38">
        <v>63000.0</v>
      </c>
      <c r="J66" s="38">
        <v>148378.0</v>
      </c>
      <c r="K66" s="38">
        <v>73867.0</v>
      </c>
      <c r="L66" s="38">
        <v>968.0</v>
      </c>
      <c r="M66" s="38">
        <v>102440.0</v>
      </c>
      <c r="N66" s="38">
        <v>94265.0</v>
      </c>
      <c r="O66" s="38">
        <v>270186.673</v>
      </c>
      <c r="P66" s="38">
        <v>34405.0</v>
      </c>
      <c r="Q66" s="38">
        <v>36356.0</v>
      </c>
      <c r="R66" s="38">
        <v>143929.0</v>
      </c>
      <c r="S66" s="38">
        <v>133907.0</v>
      </c>
      <c r="T66" s="38">
        <v>111361.0</v>
      </c>
      <c r="U66" s="38">
        <v>18888.41</v>
      </c>
      <c r="V66" s="38">
        <v>31455.0</v>
      </c>
      <c r="W66" s="38">
        <v>73012.0</v>
      </c>
      <c r="X66" s="38">
        <v>157625.0</v>
      </c>
      <c r="Y66" s="38">
        <v>102308.0</v>
      </c>
      <c r="Z66" s="38">
        <v>698308.0</v>
      </c>
      <c r="AA66" s="38">
        <v>402.016</v>
      </c>
      <c r="AB66" s="38">
        <v>56772.0</v>
      </c>
      <c r="AC66" s="38">
        <v>64303.0</v>
      </c>
      <c r="AD66" s="38">
        <v>81354.0</v>
      </c>
      <c r="AE66" s="38">
        <v>77884.0</v>
      </c>
      <c r="AF66" s="38">
        <v>231598.0</v>
      </c>
      <c r="AG66" s="38">
        <v>83001.0</v>
      </c>
      <c r="AH66" s="38">
        <v>325857.0</v>
      </c>
      <c r="AJ66" s="37">
        <f t="shared" ref="AJ66:AJ72" si="8">SUM(B66:AI66)</f>
        <v>3863700.083</v>
      </c>
    </row>
    <row r="67" ht="12.0" customHeight="1">
      <c r="A67" s="5"/>
      <c r="B67" s="4" t="s">
        <v>71</v>
      </c>
      <c r="C67" s="38">
        <v>0.0</v>
      </c>
      <c r="D67" s="38"/>
      <c r="E67" s="38">
        <v>0.0</v>
      </c>
      <c r="F67" s="38">
        <v>27.0</v>
      </c>
      <c r="G67" s="38"/>
      <c r="H67" s="38"/>
      <c r="I67" s="38">
        <v>0.0</v>
      </c>
      <c r="J67" s="38">
        <v>0.0</v>
      </c>
      <c r="K67" s="38">
        <v>0.0</v>
      </c>
      <c r="L67" s="38"/>
      <c r="M67" s="38"/>
      <c r="N67" s="38"/>
      <c r="O67" s="38"/>
      <c r="P67" s="38">
        <v>0.0</v>
      </c>
      <c r="Q67" s="38"/>
      <c r="R67" s="38">
        <v>0.0</v>
      </c>
      <c r="S67" s="38">
        <v>0.0</v>
      </c>
      <c r="T67" s="38"/>
      <c r="U67" s="38">
        <v>0.0</v>
      </c>
      <c r="V67" s="38">
        <v>2409.0</v>
      </c>
      <c r="W67" s="38">
        <v>0.0</v>
      </c>
      <c r="X67" s="38">
        <v>0.0</v>
      </c>
      <c r="Y67" s="38"/>
      <c r="Z67" s="38"/>
      <c r="AA67" s="38">
        <v>0.0</v>
      </c>
      <c r="AB67" s="38"/>
      <c r="AC67" s="38">
        <v>0.0</v>
      </c>
      <c r="AD67" s="38">
        <v>0.0</v>
      </c>
      <c r="AE67" s="38"/>
      <c r="AF67" s="38">
        <v>0.0</v>
      </c>
      <c r="AG67" s="40"/>
      <c r="AH67" s="38"/>
      <c r="AJ67" s="37">
        <f t="shared" si="8"/>
        <v>2436</v>
      </c>
    </row>
    <row r="68" ht="12.0" customHeight="1">
      <c r="A68" s="5"/>
      <c r="B68" s="4" t="s">
        <v>82</v>
      </c>
      <c r="C68" s="38">
        <v>94410.0</v>
      </c>
      <c r="D68" s="38">
        <v>5888.0</v>
      </c>
      <c r="E68" s="38">
        <v>155449.3098</v>
      </c>
      <c r="F68" s="38">
        <v>127443.0</v>
      </c>
      <c r="G68" s="38">
        <v>391094.0</v>
      </c>
      <c r="H68" s="38">
        <v>38788.0</v>
      </c>
      <c r="I68" s="38">
        <v>73204.0</v>
      </c>
      <c r="J68" s="38">
        <v>231792.0</v>
      </c>
      <c r="K68" s="38">
        <v>121779.0</v>
      </c>
      <c r="L68" s="38">
        <v>4912.0</v>
      </c>
      <c r="M68" s="38">
        <v>120170.0</v>
      </c>
      <c r="N68" s="38">
        <v>40699.0</v>
      </c>
      <c r="O68" s="38">
        <v>346994.101</v>
      </c>
      <c r="P68" s="38">
        <v>55878.0</v>
      </c>
      <c r="Q68" s="38">
        <v>66820.0</v>
      </c>
      <c r="R68" s="38">
        <v>207144.0</v>
      </c>
      <c r="S68" s="38">
        <v>241815.0</v>
      </c>
      <c r="T68" s="38">
        <v>177212.0</v>
      </c>
      <c r="U68" s="38">
        <v>58384.92</v>
      </c>
      <c r="V68" s="38">
        <v>45067.0</v>
      </c>
      <c r="W68" s="38">
        <v>67796.0</v>
      </c>
      <c r="X68" s="38">
        <v>132189.0</v>
      </c>
      <c r="Y68" s="38">
        <v>107105.0</v>
      </c>
      <c r="Z68" s="38">
        <v>760371.0</v>
      </c>
      <c r="AA68" s="38">
        <v>4840.257</v>
      </c>
      <c r="AB68" s="38">
        <v>68096.0</v>
      </c>
      <c r="AC68" s="38">
        <v>48567.0</v>
      </c>
      <c r="AD68" s="38">
        <v>56921.0</v>
      </c>
      <c r="AE68" s="38">
        <v>30281.0</v>
      </c>
      <c r="AF68" s="38">
        <v>417857.0</v>
      </c>
      <c r="AG68" s="38">
        <v>63820.0</v>
      </c>
      <c r="AH68" s="38">
        <v>490026.0</v>
      </c>
      <c r="AJ68" s="37">
        <f t="shared" si="8"/>
        <v>4852812.588</v>
      </c>
    </row>
    <row r="69" ht="12.0" customHeight="1">
      <c r="A69" s="5"/>
      <c r="B69" s="4" t="s">
        <v>83</v>
      </c>
      <c r="C69" s="38">
        <v>5126.0</v>
      </c>
      <c r="D69" s="38"/>
      <c r="E69" s="38">
        <v>0.0</v>
      </c>
      <c r="F69" s="38"/>
      <c r="G69" s="38">
        <v>2463.0</v>
      </c>
      <c r="H69" s="38">
        <v>75.0</v>
      </c>
      <c r="I69" s="38">
        <v>335.0</v>
      </c>
      <c r="J69" s="38">
        <v>0.0</v>
      </c>
      <c r="K69" s="38">
        <v>0.0</v>
      </c>
      <c r="L69" s="38"/>
      <c r="M69" s="38"/>
      <c r="N69" s="38">
        <v>4033.0</v>
      </c>
      <c r="O69" s="38">
        <v>3056.952</v>
      </c>
      <c r="P69" s="38">
        <v>0.0</v>
      </c>
      <c r="Q69" s="38"/>
      <c r="R69" s="38">
        <v>8322.0</v>
      </c>
      <c r="S69" s="38">
        <v>1902.0</v>
      </c>
      <c r="T69" s="38">
        <v>3416.0</v>
      </c>
      <c r="U69" s="38">
        <v>0.0</v>
      </c>
      <c r="V69" s="38">
        <v>0.0</v>
      </c>
      <c r="W69" s="38">
        <v>0.0</v>
      </c>
      <c r="X69" s="38">
        <v>100.0</v>
      </c>
      <c r="Y69" s="38">
        <v>111.0</v>
      </c>
      <c r="Z69" s="38">
        <v>14627.0</v>
      </c>
      <c r="AA69" s="38">
        <v>196.75900000000001</v>
      </c>
      <c r="AB69" s="38"/>
      <c r="AC69" s="38">
        <v>0.0</v>
      </c>
      <c r="AD69" s="38">
        <v>0.0</v>
      </c>
      <c r="AE69" s="38">
        <v>0.0</v>
      </c>
      <c r="AF69" s="38">
        <v>2628.0</v>
      </c>
      <c r="AG69" s="38">
        <v>364.0</v>
      </c>
      <c r="AH69" s="38">
        <v>7810.0</v>
      </c>
      <c r="AJ69" s="37">
        <f t="shared" si="8"/>
        <v>54565.711</v>
      </c>
    </row>
    <row r="70" ht="12.0" customHeight="1">
      <c r="A70" s="5"/>
      <c r="B70" s="4" t="s">
        <v>84</v>
      </c>
      <c r="C70" s="38">
        <v>-286.0</v>
      </c>
      <c r="D70" s="38">
        <v>353.0</v>
      </c>
      <c r="E70" s="38">
        <v>4821.63386</v>
      </c>
      <c r="F70" s="38">
        <v>1237.0</v>
      </c>
      <c r="G70" s="38"/>
      <c r="H70" s="38">
        <v>977.0</v>
      </c>
      <c r="I70" s="38">
        <v>1375.0</v>
      </c>
      <c r="J70" s="38">
        <v>4066.0</v>
      </c>
      <c r="K70" s="38">
        <v>7484.0</v>
      </c>
      <c r="L70" s="38">
        <v>11.0</v>
      </c>
      <c r="M70" s="38">
        <v>-658.0</v>
      </c>
      <c r="N70" s="38"/>
      <c r="O70" s="38">
        <v>1250.752</v>
      </c>
      <c r="P70" s="38">
        <v>7.0</v>
      </c>
      <c r="Q70" s="38"/>
      <c r="R70" s="38">
        <v>-739.0</v>
      </c>
      <c r="S70" s="38">
        <v>0.0</v>
      </c>
      <c r="T70" s="38">
        <v>20503.0</v>
      </c>
      <c r="U70" s="38">
        <v>0.0</v>
      </c>
      <c r="V70" s="38">
        <v>419.0</v>
      </c>
      <c r="W70" s="38">
        <v>0.0</v>
      </c>
      <c r="X70" s="38">
        <v>118.0</v>
      </c>
      <c r="Y70" s="38"/>
      <c r="Z70" s="38">
        <v>654.0</v>
      </c>
      <c r="AA70" s="38">
        <v>0.0</v>
      </c>
      <c r="AB70" s="38"/>
      <c r="AC70" s="38">
        <v>0.0</v>
      </c>
      <c r="AD70" s="38">
        <v>-440.0</v>
      </c>
      <c r="AE70" s="38"/>
      <c r="AF70" s="38">
        <v>41655.0</v>
      </c>
      <c r="AG70" s="40"/>
      <c r="AH70" s="38">
        <v>9566.0</v>
      </c>
      <c r="AJ70" s="37">
        <f t="shared" si="8"/>
        <v>92374.38586</v>
      </c>
    </row>
    <row r="71" ht="12.0" customHeight="1">
      <c r="A71" s="5"/>
      <c r="B71" s="4" t="s">
        <v>75</v>
      </c>
      <c r="C71" s="38">
        <v>0.0</v>
      </c>
      <c r="D71" s="38"/>
      <c r="E71" s="38">
        <v>0.0</v>
      </c>
      <c r="F71" s="38">
        <v>4775.0</v>
      </c>
      <c r="G71" s="38"/>
      <c r="H71" s="38"/>
      <c r="I71" s="38">
        <v>138764.0</v>
      </c>
      <c r="J71" s="38"/>
      <c r="K71" s="38">
        <v>0.0</v>
      </c>
      <c r="L71" s="38"/>
      <c r="M71" s="38">
        <v>0.0</v>
      </c>
      <c r="N71" s="38"/>
      <c r="O71" s="38">
        <v>0.0</v>
      </c>
      <c r="P71" s="38">
        <v>0.0</v>
      </c>
      <c r="Q71" s="38"/>
      <c r="R71" s="38">
        <v>0.0</v>
      </c>
      <c r="S71" s="38">
        <v>0.0</v>
      </c>
      <c r="T71" s="38"/>
      <c r="U71" s="38">
        <v>0.0</v>
      </c>
      <c r="V71" s="38">
        <v>0.0</v>
      </c>
      <c r="W71" s="38">
        <v>0.0</v>
      </c>
      <c r="X71" s="38"/>
      <c r="Y71" s="38"/>
      <c r="Z71" s="38"/>
      <c r="AA71" s="38">
        <v>0.0</v>
      </c>
      <c r="AB71" s="38"/>
      <c r="AC71" s="38">
        <v>0.0</v>
      </c>
      <c r="AD71" s="38">
        <v>103031.0</v>
      </c>
      <c r="AE71" s="38"/>
      <c r="AF71" s="38">
        <v>0.0</v>
      </c>
      <c r="AG71" s="40"/>
      <c r="AH71" s="38"/>
      <c r="AJ71" s="37">
        <f t="shared" si="8"/>
        <v>246570</v>
      </c>
    </row>
    <row r="72" ht="12.0" customHeight="1">
      <c r="A72" s="5"/>
      <c r="B72" s="4" t="s">
        <v>85</v>
      </c>
      <c r="C72" s="38"/>
      <c r="D72" s="38"/>
      <c r="E72" s="38">
        <v>0.0</v>
      </c>
      <c r="F72" s="38"/>
      <c r="G72" s="38">
        <v>504.0</v>
      </c>
      <c r="H72" s="38"/>
      <c r="I72" s="38">
        <v>1316.0</v>
      </c>
      <c r="J72" s="38"/>
      <c r="K72" s="38">
        <v>185.0</v>
      </c>
      <c r="L72" s="38"/>
      <c r="M72" s="38">
        <v>0.0</v>
      </c>
      <c r="N72" s="38"/>
      <c r="O72" s="38">
        <v>0.0</v>
      </c>
      <c r="P72" s="38">
        <v>0.0</v>
      </c>
      <c r="Q72" s="38"/>
      <c r="R72" s="38">
        <v>357.0</v>
      </c>
      <c r="S72" s="38">
        <v>0.0</v>
      </c>
      <c r="T72" s="38"/>
      <c r="U72" s="38">
        <v>0.0</v>
      </c>
      <c r="V72" s="38">
        <v>85.0</v>
      </c>
      <c r="W72" s="38">
        <v>0.0</v>
      </c>
      <c r="X72" s="38"/>
      <c r="Y72" s="38"/>
      <c r="Z72" s="38"/>
      <c r="AA72" s="38">
        <v>0.0</v>
      </c>
      <c r="AB72" s="38"/>
      <c r="AC72" s="38">
        <v>0.0</v>
      </c>
      <c r="AD72" s="38">
        <v>0.0</v>
      </c>
      <c r="AE72" s="38">
        <v>577.0</v>
      </c>
      <c r="AF72" s="38">
        <v>0.0</v>
      </c>
      <c r="AG72" s="38"/>
      <c r="AH72" s="38">
        <v>71.0</v>
      </c>
      <c r="AJ72" s="37">
        <f t="shared" si="8"/>
        <v>3095</v>
      </c>
    </row>
    <row r="73" ht="12.0" customHeight="1">
      <c r="A73" s="5"/>
      <c r="B73" s="35" t="s">
        <v>86</v>
      </c>
      <c r="C73" s="39">
        <v>296508.0</v>
      </c>
      <c r="D73" s="39">
        <v>7706.0</v>
      </c>
      <c r="E73" s="39">
        <v>248955.92778238497</v>
      </c>
      <c r="F73" s="39">
        <v>234756.0</v>
      </c>
      <c r="G73" s="39">
        <v>631801.0</v>
      </c>
      <c r="H73" s="39">
        <v>61288.0</v>
      </c>
      <c r="I73" s="39">
        <v>277994.0</v>
      </c>
      <c r="J73" s="39">
        <v>384236.0</v>
      </c>
      <c r="K73" s="39">
        <v>203315.0</v>
      </c>
      <c r="L73" s="39">
        <v>5891.0</v>
      </c>
      <c r="M73" s="39">
        <v>221952.0</v>
      </c>
      <c r="N73" s="39">
        <v>138997.0</v>
      </c>
      <c r="O73" s="39">
        <v>621488.478</v>
      </c>
      <c r="P73" s="39">
        <v>90290.0</v>
      </c>
      <c r="Q73" s="39">
        <v>103176.0</v>
      </c>
      <c r="R73" s="39">
        <v>359013.0</v>
      </c>
      <c r="S73" s="39">
        <v>377624.0</v>
      </c>
      <c r="T73" s="39">
        <v>312492.0</v>
      </c>
      <c r="U73" s="39">
        <v>77273.33</v>
      </c>
      <c r="V73" s="39">
        <v>79435.0</v>
      </c>
      <c r="W73" s="39">
        <v>140808.0</v>
      </c>
      <c r="X73" s="39">
        <v>290032.0</v>
      </c>
      <c r="Y73" s="39">
        <v>209524.0</v>
      </c>
      <c r="Z73" s="39">
        <v>1473960.0</v>
      </c>
      <c r="AA73" s="39">
        <v>5439.031999999999</v>
      </c>
      <c r="AB73" s="39">
        <v>124868.0</v>
      </c>
      <c r="AC73" s="39">
        <v>112870.0</v>
      </c>
      <c r="AD73" s="39">
        <v>240866.0</v>
      </c>
      <c r="AE73" s="39">
        <v>108742.0</v>
      </c>
      <c r="AF73" s="39">
        <v>693738.0</v>
      </c>
      <c r="AG73" s="39">
        <v>147185.0</v>
      </c>
      <c r="AH73" s="39">
        <v>833330.0</v>
      </c>
      <c r="AJ73" s="39">
        <f>SUM(AJ66:AJ72)</f>
        <v>9115553.768</v>
      </c>
    </row>
    <row r="74" ht="12.0" customHeight="1">
      <c r="A74" s="5"/>
      <c r="B74" s="4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J74" s="42"/>
    </row>
    <row r="75" ht="12.0" customHeight="1">
      <c r="A75" s="5"/>
      <c r="B75" s="35" t="s">
        <v>87</v>
      </c>
      <c r="C75" s="38">
        <v>0.0</v>
      </c>
      <c r="D75" s="38"/>
      <c r="E75" s="38">
        <v>-1016.0</v>
      </c>
      <c r="F75" s="38"/>
      <c r="G75" s="38">
        <v>-3966.0</v>
      </c>
      <c r="H75" s="38">
        <v>-618.0</v>
      </c>
      <c r="I75" s="38">
        <v>0.0</v>
      </c>
      <c r="J75" s="38">
        <v>-2052.0</v>
      </c>
      <c r="K75" s="38">
        <v>-1658.0</v>
      </c>
      <c r="L75" s="38"/>
      <c r="M75" s="38">
        <v>-2041.0</v>
      </c>
      <c r="N75" s="38">
        <v>-114.0</v>
      </c>
      <c r="O75" s="38">
        <v>-3675.697</v>
      </c>
      <c r="P75" s="38">
        <v>-1483.0</v>
      </c>
      <c r="Q75" s="38"/>
      <c r="R75" s="38">
        <v>-2854.0</v>
      </c>
      <c r="S75" s="38">
        <v>0.0</v>
      </c>
      <c r="T75" s="38">
        <v>-564.0</v>
      </c>
      <c r="U75" s="38">
        <v>-792.0</v>
      </c>
      <c r="V75" s="38">
        <v>0.0</v>
      </c>
      <c r="W75" s="38">
        <v>-166.0</v>
      </c>
      <c r="X75" s="38">
        <v>0.0</v>
      </c>
      <c r="Y75" s="38">
        <v>-1591.0</v>
      </c>
      <c r="Z75" s="38">
        <v>-12830.0</v>
      </c>
      <c r="AA75" s="38">
        <v>0.0</v>
      </c>
      <c r="AB75" s="38">
        <v>-1121.0</v>
      </c>
      <c r="AC75" s="38">
        <v>0.0</v>
      </c>
      <c r="AD75" s="38">
        <v>0.0</v>
      </c>
      <c r="AE75" s="38"/>
      <c r="AF75" s="38">
        <v>-2352.0</v>
      </c>
      <c r="AG75" s="38">
        <v>-525.0</v>
      </c>
      <c r="AH75" s="38">
        <v>12200.0</v>
      </c>
      <c r="AJ75" s="37">
        <f>SUM(B75:AI75)</f>
        <v>-27218.697</v>
      </c>
    </row>
    <row r="76" ht="12.0" customHeight="1">
      <c r="A76" s="5"/>
      <c r="B76" s="4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J76" s="42"/>
    </row>
    <row r="77" ht="12.0" customHeight="1">
      <c r="A77" s="5"/>
      <c r="B77" s="35" t="s">
        <v>88</v>
      </c>
      <c r="C77" s="39">
        <v>103751.0</v>
      </c>
      <c r="D77" s="39">
        <v>2160.0</v>
      </c>
      <c r="E77" s="39">
        <v>50887.23940462101</v>
      </c>
      <c r="F77" s="39">
        <v>41493.0</v>
      </c>
      <c r="G77" s="39">
        <v>73222.0</v>
      </c>
      <c r="H77" s="39">
        <v>12747.0</v>
      </c>
      <c r="I77" s="39">
        <v>92023.0</v>
      </c>
      <c r="J77" s="39">
        <v>44315.0</v>
      </c>
      <c r="K77" s="39">
        <v>41438.0</v>
      </c>
      <c r="L77" s="39">
        <v>2409.0</v>
      </c>
      <c r="M77" s="39">
        <v>7907.0</v>
      </c>
      <c r="N77" s="39">
        <v>31047.0</v>
      </c>
      <c r="O77" s="39">
        <v>29263.082999999984</v>
      </c>
      <c r="P77" s="39">
        <v>25063.0</v>
      </c>
      <c r="Q77" s="39">
        <v>24969.0</v>
      </c>
      <c r="R77" s="39">
        <v>34654.0</v>
      </c>
      <c r="S77" s="39">
        <v>90127.0</v>
      </c>
      <c r="T77" s="39">
        <v>32586.0</v>
      </c>
      <c r="U77" s="39">
        <v>13853.51000000001</v>
      </c>
      <c r="V77" s="39">
        <v>21814.0</v>
      </c>
      <c r="W77" s="39">
        <v>52636.0</v>
      </c>
      <c r="X77" s="39">
        <v>62094.0</v>
      </c>
      <c r="Y77" s="39">
        <v>23974.0</v>
      </c>
      <c r="Z77" s="39">
        <v>380242.0</v>
      </c>
      <c r="AA77" s="39">
        <v>4653.264000000001</v>
      </c>
      <c r="AB77" s="39">
        <v>18251.0</v>
      </c>
      <c r="AC77" s="39">
        <v>41364.0</v>
      </c>
      <c r="AD77" s="39">
        <v>138506.0</v>
      </c>
      <c r="AE77" s="39">
        <v>146193.0</v>
      </c>
      <c r="AF77" s="39">
        <v>61430.0</v>
      </c>
      <c r="AG77" s="39">
        <v>50694.0</v>
      </c>
      <c r="AH77" s="39">
        <v>159767.0</v>
      </c>
      <c r="AJ77" s="39">
        <f>(AJ25+AJ49)+AJ75-(AJ59+AJ73)</f>
        <v>1915533.096</v>
      </c>
    </row>
    <row r="78" ht="12.0" customHeight="1">
      <c r="A78" s="5"/>
      <c r="B78" s="4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J78" s="41"/>
    </row>
    <row r="79" ht="12.0" customHeight="1">
      <c r="A79" s="5"/>
      <c r="B79" s="35" t="s">
        <v>89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J79" s="42"/>
    </row>
    <row r="80" ht="12.0" customHeight="1">
      <c r="A80" s="5"/>
      <c r="B80" s="4" t="s">
        <v>90</v>
      </c>
      <c r="C80" s="38">
        <v>103751.0</v>
      </c>
      <c r="D80" s="38">
        <v>2160.0</v>
      </c>
      <c r="E80" s="38">
        <v>50657.99999212101</v>
      </c>
      <c r="F80" s="38">
        <v>41493.0</v>
      </c>
      <c r="G80" s="38">
        <v>70246.0</v>
      </c>
      <c r="H80" s="38">
        <v>12747.0</v>
      </c>
      <c r="I80" s="38">
        <v>92023.0</v>
      </c>
      <c r="J80" s="38">
        <v>44315.0</v>
      </c>
      <c r="K80" s="38">
        <v>41395.0</v>
      </c>
      <c r="L80" s="38">
        <v>2409.0</v>
      </c>
      <c r="M80" s="38">
        <v>9416.0</v>
      </c>
      <c r="N80" s="38">
        <v>26738.0</v>
      </c>
      <c r="O80" s="38">
        <v>29263.083</v>
      </c>
      <c r="P80" s="38">
        <v>25024.0</v>
      </c>
      <c r="Q80" s="38">
        <v>22553.0</v>
      </c>
      <c r="R80" s="38">
        <v>34632.0</v>
      </c>
      <c r="S80" s="38">
        <v>90127.0</v>
      </c>
      <c r="T80" s="38">
        <v>32586.0</v>
      </c>
      <c r="U80" s="38">
        <v>11613.63</v>
      </c>
      <c r="V80" s="38">
        <v>21814.0</v>
      </c>
      <c r="W80" s="38">
        <v>52524.0</v>
      </c>
      <c r="X80" s="38">
        <v>62094.0</v>
      </c>
      <c r="Y80" s="38">
        <v>13169.0</v>
      </c>
      <c r="Z80" s="38">
        <v>377098.0</v>
      </c>
      <c r="AA80" s="38">
        <v>4653.218</v>
      </c>
      <c r="AB80" s="38">
        <v>18244.0</v>
      </c>
      <c r="AC80" s="38">
        <v>-3127.0</v>
      </c>
      <c r="AD80" s="38">
        <v>138506.0</v>
      </c>
      <c r="AE80" s="38">
        <v>146250.0</v>
      </c>
      <c r="AF80" s="38">
        <v>61430.0</v>
      </c>
      <c r="AG80" s="38">
        <v>50694.0</v>
      </c>
      <c r="AH80" s="38">
        <v>159767.0</v>
      </c>
      <c r="AJ80" s="37">
        <f t="shared" ref="AJ80:AJ83" si="9">SUM(B80:AI80)</f>
        <v>1846265.931</v>
      </c>
    </row>
    <row r="81" ht="12.0" customHeight="1">
      <c r="A81" s="5"/>
      <c r="B81" s="4" t="s">
        <v>91</v>
      </c>
      <c r="C81" s="38"/>
      <c r="D81" s="38"/>
      <c r="E81" s="38">
        <v>229.23941250000001</v>
      </c>
      <c r="F81" s="38"/>
      <c r="G81" s="38">
        <v>2976.0</v>
      </c>
      <c r="H81" s="38"/>
      <c r="I81" s="38">
        <v>0.0</v>
      </c>
      <c r="J81" s="38">
        <v>0.0</v>
      </c>
      <c r="K81" s="38">
        <v>43.0</v>
      </c>
      <c r="L81" s="38"/>
      <c r="M81" s="38">
        <v>-1509.0</v>
      </c>
      <c r="N81" s="38"/>
      <c r="O81" s="38"/>
      <c r="P81" s="38">
        <v>39.0</v>
      </c>
      <c r="Q81" s="38">
        <v>2416.0</v>
      </c>
      <c r="R81" s="38">
        <v>22.0</v>
      </c>
      <c r="S81" s="38"/>
      <c r="T81" s="38"/>
      <c r="U81" s="38">
        <v>894.05</v>
      </c>
      <c r="V81" s="38">
        <v>0.0</v>
      </c>
      <c r="W81" s="38">
        <v>0.0</v>
      </c>
      <c r="X81" s="38">
        <v>0.0</v>
      </c>
      <c r="Y81" s="38">
        <v>10805.0</v>
      </c>
      <c r="Z81" s="38"/>
      <c r="AA81" s="38">
        <v>0.0</v>
      </c>
      <c r="AB81" s="38">
        <v>7.0</v>
      </c>
      <c r="AC81" s="38">
        <v>0.0</v>
      </c>
      <c r="AD81" s="38">
        <v>0.0</v>
      </c>
      <c r="AE81" s="38">
        <v>0.0</v>
      </c>
      <c r="AF81" s="38">
        <v>0.0</v>
      </c>
      <c r="AG81" s="38"/>
      <c r="AH81" s="38"/>
      <c r="AJ81" s="37">
        <f t="shared" si="9"/>
        <v>15922.28941</v>
      </c>
    </row>
    <row r="82" ht="12.0" customHeight="1">
      <c r="A82" s="5"/>
      <c r="B82" s="4" t="s">
        <v>92</v>
      </c>
      <c r="C82" s="38"/>
      <c r="D82" s="38"/>
      <c r="E82" s="38">
        <v>0.0</v>
      </c>
      <c r="F82" s="38"/>
      <c r="G82" s="38"/>
      <c r="H82" s="38"/>
      <c r="I82" s="38">
        <v>0.0</v>
      </c>
      <c r="J82" s="38">
        <v>0.0</v>
      </c>
      <c r="K82" s="38">
        <v>0.0</v>
      </c>
      <c r="L82" s="38"/>
      <c r="M82" s="38">
        <v>0.0</v>
      </c>
      <c r="N82" s="38">
        <v>4113.0</v>
      </c>
      <c r="O82" s="38">
        <v>0.0</v>
      </c>
      <c r="P82" s="38">
        <v>0.0</v>
      </c>
      <c r="Q82" s="38"/>
      <c r="R82" s="38">
        <v>0.0</v>
      </c>
      <c r="S82" s="38"/>
      <c r="T82" s="38"/>
      <c r="U82" s="38">
        <v>1345.8100000000002</v>
      </c>
      <c r="V82" s="38">
        <v>0.0</v>
      </c>
      <c r="W82" s="38">
        <v>0.0</v>
      </c>
      <c r="X82" s="38">
        <v>0.0</v>
      </c>
      <c r="Y82" s="38"/>
      <c r="Z82" s="38"/>
      <c r="AA82" s="38">
        <v>0.0</v>
      </c>
      <c r="AB82" s="38"/>
      <c r="AC82" s="38">
        <v>44490.0</v>
      </c>
      <c r="AD82" s="38">
        <v>0.0</v>
      </c>
      <c r="AE82" s="38">
        <v>0.0</v>
      </c>
      <c r="AF82" s="38">
        <v>0.0</v>
      </c>
      <c r="AG82" s="38"/>
      <c r="AH82" s="38"/>
      <c r="AJ82" s="37">
        <f t="shared" si="9"/>
        <v>49948.81</v>
      </c>
    </row>
    <row r="83" ht="12.0" customHeight="1">
      <c r="A83" s="5"/>
      <c r="B83" s="4" t="s">
        <v>93</v>
      </c>
      <c r="C83" s="38"/>
      <c r="D83" s="38"/>
      <c r="E83" s="38">
        <v>0.0</v>
      </c>
      <c r="F83" s="38"/>
      <c r="G83" s="38"/>
      <c r="H83" s="38"/>
      <c r="I83" s="38">
        <v>0.0</v>
      </c>
      <c r="J83" s="38">
        <v>0.0</v>
      </c>
      <c r="K83" s="38">
        <v>0.0</v>
      </c>
      <c r="L83" s="38"/>
      <c r="M83" s="38">
        <v>0.0</v>
      </c>
      <c r="N83" s="38">
        <v>196.0</v>
      </c>
      <c r="O83" s="38">
        <v>0.0</v>
      </c>
      <c r="P83" s="38">
        <v>0.0</v>
      </c>
      <c r="Q83" s="38"/>
      <c r="R83" s="38">
        <v>0.0</v>
      </c>
      <c r="S83" s="38"/>
      <c r="T83" s="38"/>
      <c r="U83" s="38">
        <v>0.02</v>
      </c>
      <c r="V83" s="38">
        <v>0.0</v>
      </c>
      <c r="W83" s="38">
        <v>112.0</v>
      </c>
      <c r="X83" s="38">
        <v>0.0</v>
      </c>
      <c r="Y83" s="38"/>
      <c r="Z83" s="38">
        <v>3144.0</v>
      </c>
      <c r="AA83" s="38">
        <v>0.046</v>
      </c>
      <c r="AB83" s="38"/>
      <c r="AC83" s="38">
        <v>1.0</v>
      </c>
      <c r="AD83" s="38">
        <v>0.0</v>
      </c>
      <c r="AE83" s="38">
        <v>-57.0</v>
      </c>
      <c r="AF83" s="38">
        <v>0.0</v>
      </c>
      <c r="AG83" s="38"/>
      <c r="AH83" s="38"/>
      <c r="AJ83" s="37">
        <f t="shared" si="9"/>
        <v>3396.066</v>
      </c>
    </row>
    <row r="84" ht="12.0" customHeight="1">
      <c r="A84" s="5"/>
      <c r="B84" s="35" t="s">
        <v>94</v>
      </c>
      <c r="C84" s="39">
        <v>103751.0</v>
      </c>
      <c r="D84" s="39">
        <v>2160.0</v>
      </c>
      <c r="E84" s="39">
        <v>50887.23940462101</v>
      </c>
      <c r="F84" s="39">
        <v>41493.0</v>
      </c>
      <c r="G84" s="39">
        <v>73222.0</v>
      </c>
      <c r="H84" s="39">
        <v>12747.0</v>
      </c>
      <c r="I84" s="39">
        <v>92023.0</v>
      </c>
      <c r="J84" s="39">
        <v>44315.0</v>
      </c>
      <c r="K84" s="39">
        <v>41438.0</v>
      </c>
      <c r="L84" s="39">
        <v>2409.0</v>
      </c>
      <c r="M84" s="39">
        <v>7907.0</v>
      </c>
      <c r="N84" s="39">
        <v>31047.0</v>
      </c>
      <c r="O84" s="39">
        <v>29263.083</v>
      </c>
      <c r="P84" s="39">
        <v>25063.0</v>
      </c>
      <c r="Q84" s="39">
        <v>24969.0</v>
      </c>
      <c r="R84" s="39">
        <v>34654.0</v>
      </c>
      <c r="S84" s="39">
        <v>90127.0</v>
      </c>
      <c r="T84" s="39">
        <v>32586.0</v>
      </c>
      <c r="U84" s="39">
        <v>13853.509999999998</v>
      </c>
      <c r="V84" s="39">
        <v>21814.0</v>
      </c>
      <c r="W84" s="39">
        <v>52636.0</v>
      </c>
      <c r="X84" s="39">
        <v>62094.0</v>
      </c>
      <c r="Y84" s="39">
        <v>23974.0</v>
      </c>
      <c r="Z84" s="39">
        <v>380242.0</v>
      </c>
      <c r="AA84" s="39">
        <v>4653.264</v>
      </c>
      <c r="AB84" s="39">
        <v>18251.0</v>
      </c>
      <c r="AC84" s="39">
        <v>41364.0</v>
      </c>
      <c r="AD84" s="39">
        <v>138506.0</v>
      </c>
      <c r="AE84" s="39">
        <v>146193.0</v>
      </c>
      <c r="AF84" s="39">
        <v>61430.0</v>
      </c>
      <c r="AG84" s="39">
        <v>50694.0</v>
      </c>
      <c r="AH84" s="39">
        <v>159767.0</v>
      </c>
      <c r="AJ84" s="39">
        <f>SUM(AJ80:AJ83)</f>
        <v>1915533.096</v>
      </c>
    </row>
    <row r="85" ht="12.0" customHeight="1">
      <c r="A85" s="28"/>
      <c r="B85" s="47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J85" s="42"/>
    </row>
    <row r="86" ht="12.0" customHeight="1">
      <c r="A86" s="48"/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J86" s="49"/>
    </row>
    <row r="87" ht="12.0" customHeight="1">
      <c r="A87" s="50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J87" s="52"/>
    </row>
    <row r="88" ht="12.0" customHeight="1">
      <c r="A88" s="53"/>
      <c r="B88" s="54" t="s">
        <v>95</v>
      </c>
      <c r="C88" s="55" t="s">
        <v>2</v>
      </c>
      <c r="D88" s="55" t="s">
        <v>2</v>
      </c>
      <c r="E88" s="55" t="s">
        <v>2</v>
      </c>
      <c r="F88" s="55" t="s">
        <v>2</v>
      </c>
      <c r="G88" s="55" t="s">
        <v>2</v>
      </c>
      <c r="H88" s="55" t="s">
        <v>2</v>
      </c>
      <c r="I88" s="55" t="s">
        <v>2</v>
      </c>
      <c r="J88" s="55" t="s">
        <v>2</v>
      </c>
      <c r="K88" s="55" t="s">
        <v>2</v>
      </c>
      <c r="L88" s="55" t="s">
        <v>2</v>
      </c>
      <c r="M88" s="55" t="s">
        <v>2</v>
      </c>
      <c r="N88" s="55" t="s">
        <v>2</v>
      </c>
      <c r="O88" s="55" t="s">
        <v>2</v>
      </c>
      <c r="P88" s="55" t="s">
        <v>2</v>
      </c>
      <c r="Q88" s="55" t="s">
        <v>2</v>
      </c>
      <c r="R88" s="55" t="s">
        <v>2</v>
      </c>
      <c r="S88" s="55" t="s">
        <v>2</v>
      </c>
      <c r="T88" s="55" t="s">
        <v>2</v>
      </c>
      <c r="U88" s="55" t="s">
        <v>2</v>
      </c>
      <c r="V88" s="55" t="s">
        <v>2</v>
      </c>
      <c r="W88" s="55" t="s">
        <v>2</v>
      </c>
      <c r="X88" s="55" t="s">
        <v>2</v>
      </c>
      <c r="Y88" s="55" t="s">
        <v>2</v>
      </c>
      <c r="Z88" s="55" t="s">
        <v>2</v>
      </c>
      <c r="AA88" s="55" t="s">
        <v>2</v>
      </c>
      <c r="AB88" s="55" t="s">
        <v>2</v>
      </c>
      <c r="AC88" s="55" t="s">
        <v>2</v>
      </c>
      <c r="AD88" s="55" t="s">
        <v>2</v>
      </c>
      <c r="AE88" s="55" t="s">
        <v>2</v>
      </c>
      <c r="AF88" s="55" t="s">
        <v>2</v>
      </c>
      <c r="AG88" s="55" t="s">
        <v>2</v>
      </c>
      <c r="AH88" s="55" t="s">
        <v>2</v>
      </c>
      <c r="AJ88" s="55" t="str">
        <f>+AJ$7</f>
        <v>2024/25</v>
      </c>
    </row>
    <row r="89" ht="12.0" customHeight="1">
      <c r="A89" s="53"/>
      <c r="B89" s="54"/>
      <c r="C89" s="34" t="s">
        <v>96</v>
      </c>
      <c r="D89" s="34" t="s">
        <v>96</v>
      </c>
      <c r="E89" s="34" t="s">
        <v>96</v>
      </c>
      <c r="F89" s="34" t="s">
        <v>96</v>
      </c>
      <c r="G89" s="34" t="s">
        <v>96</v>
      </c>
      <c r="H89" s="34" t="s">
        <v>96</v>
      </c>
      <c r="I89" s="34" t="s">
        <v>96</v>
      </c>
      <c r="J89" s="34" t="s">
        <v>96</v>
      </c>
      <c r="K89" s="34" t="s">
        <v>96</v>
      </c>
      <c r="L89" s="34" t="s">
        <v>96</v>
      </c>
      <c r="M89" s="34" t="s">
        <v>96</v>
      </c>
      <c r="N89" s="34" t="s">
        <v>96</v>
      </c>
      <c r="O89" s="34" t="s">
        <v>96</v>
      </c>
      <c r="P89" s="34" t="s">
        <v>96</v>
      </c>
      <c r="Q89" s="34" t="s">
        <v>96</v>
      </c>
      <c r="R89" s="34" t="s">
        <v>96</v>
      </c>
      <c r="S89" s="34" t="s">
        <v>96</v>
      </c>
      <c r="T89" s="34" t="s">
        <v>96</v>
      </c>
      <c r="U89" s="34" t="s">
        <v>96</v>
      </c>
      <c r="V89" s="34" t="s">
        <v>96</v>
      </c>
      <c r="W89" s="34" t="s">
        <v>96</v>
      </c>
      <c r="X89" s="34" t="s">
        <v>96</v>
      </c>
      <c r="Y89" s="34" t="s">
        <v>96</v>
      </c>
      <c r="Z89" s="34" t="s">
        <v>96</v>
      </c>
      <c r="AA89" s="34" t="s">
        <v>96</v>
      </c>
      <c r="AB89" s="34" t="s">
        <v>96</v>
      </c>
      <c r="AC89" s="34" t="s">
        <v>96</v>
      </c>
      <c r="AD89" s="34" t="s">
        <v>96</v>
      </c>
      <c r="AE89" s="34" t="s">
        <v>96</v>
      </c>
      <c r="AF89" s="34" t="s">
        <v>96</v>
      </c>
      <c r="AG89" s="34" t="s">
        <v>96</v>
      </c>
      <c r="AH89" s="34" t="s">
        <v>96</v>
      </c>
      <c r="AJ89" s="34" t="s">
        <v>96</v>
      </c>
    </row>
    <row r="90" ht="12.0" customHeight="1">
      <c r="A90" s="53"/>
      <c r="B90" s="54" t="s">
        <v>97</v>
      </c>
      <c r="C90" s="56">
        <v>0.0321</v>
      </c>
      <c r="D90" s="56">
        <v>0.05650510869565218</v>
      </c>
      <c r="E90" s="56">
        <v>0.03791041703679421</v>
      </c>
      <c r="F90" s="56">
        <v>0.0353</v>
      </c>
      <c r="G90" s="56">
        <v>0.0398</v>
      </c>
      <c r="H90" s="56">
        <v>0.0425</v>
      </c>
      <c r="I90" s="56">
        <v>0.0477</v>
      </c>
      <c r="J90" s="56">
        <v>0.0552</v>
      </c>
      <c r="K90" s="56">
        <v>0.03107660330183299</v>
      </c>
      <c r="L90" s="56">
        <v>0.0745</v>
      </c>
      <c r="M90" s="56">
        <v>0.0466</v>
      </c>
      <c r="N90" s="56">
        <v>0.0413</v>
      </c>
      <c r="O90" s="56">
        <v>0.03382611969445193</v>
      </c>
      <c r="P90" s="56">
        <v>0.0467</v>
      </c>
      <c r="Q90" s="56">
        <v>0.0371</v>
      </c>
      <c r="R90" s="56">
        <v>0.0372</v>
      </c>
      <c r="S90" s="56">
        <v>0.0484</v>
      </c>
      <c r="T90" s="56">
        <v>0.0442</v>
      </c>
      <c r="U90" s="56">
        <v>0.0387</v>
      </c>
      <c r="V90" s="56">
        <v>0.0424</v>
      </c>
      <c r="W90" s="56">
        <v>0.022576153846153846</v>
      </c>
      <c r="X90" s="56">
        <v>0.0311</v>
      </c>
      <c r="Y90" s="56">
        <v>0.0436</v>
      </c>
      <c r="Z90" s="56">
        <v>0.0502</v>
      </c>
      <c r="AA90" s="56">
        <v>0.054354</v>
      </c>
      <c r="AB90" s="56">
        <v>0.0341</v>
      </c>
      <c r="AC90" s="56">
        <v>0.0526</v>
      </c>
      <c r="AD90" s="56">
        <v>0.0562</v>
      </c>
      <c r="AE90" s="56">
        <v>0.0447</v>
      </c>
      <c r="AF90" s="56">
        <v>0.0379</v>
      </c>
      <c r="AG90" s="56">
        <v>0.0333</v>
      </c>
      <c r="AH90" s="56">
        <v>0.0345</v>
      </c>
      <c r="AJ90" s="56" t="str">
        <f>+#REF!</f>
        <v>#REF!</v>
      </c>
    </row>
    <row r="91" ht="12.0" customHeight="1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7"/>
      <c r="AH91" s="54"/>
      <c r="AJ91" s="58"/>
    </row>
    <row r="92" ht="12.0" customHeight="1">
      <c r="A92" s="53"/>
      <c r="B92" s="59" t="s">
        <v>98</v>
      </c>
      <c r="C92" s="37">
        <v>13918.0</v>
      </c>
      <c r="D92" s="37">
        <v>809.0</v>
      </c>
      <c r="E92" s="37">
        <v>10479.288020000002</v>
      </c>
      <c r="F92" s="37">
        <v>5666.0</v>
      </c>
      <c r="G92" s="37">
        <v>5940.0</v>
      </c>
      <c r="H92" s="37">
        <v>2166.0</v>
      </c>
      <c r="I92" s="37">
        <v>16453.0</v>
      </c>
      <c r="J92" s="37">
        <v>5210.0</v>
      </c>
      <c r="K92" s="37">
        <v>6955.0</v>
      </c>
      <c r="L92" s="38">
        <v>149.0</v>
      </c>
      <c r="M92" s="38">
        <v>4803.0</v>
      </c>
      <c r="N92" s="37">
        <v>4184.0</v>
      </c>
      <c r="O92" s="37">
        <v>7180.758</v>
      </c>
      <c r="P92" s="37">
        <v>1136.0</v>
      </c>
      <c r="Q92" s="37">
        <v>756.0</v>
      </c>
      <c r="R92" s="37">
        <v>7540.0</v>
      </c>
      <c r="S92" s="37">
        <v>11414.0</v>
      </c>
      <c r="T92" s="37">
        <v>7884.0</v>
      </c>
      <c r="U92" s="37">
        <v>1759.83</v>
      </c>
      <c r="V92" s="38">
        <v>16839.0</v>
      </c>
      <c r="W92" s="38">
        <v>9574.0</v>
      </c>
      <c r="X92" s="38">
        <v>25490.0</v>
      </c>
      <c r="Y92" s="38">
        <v>7273.0</v>
      </c>
      <c r="Z92" s="37">
        <v>37815.0</v>
      </c>
      <c r="AA92" s="38">
        <v>209.45</v>
      </c>
      <c r="AB92" s="37">
        <v>2416.0</v>
      </c>
      <c r="AC92" s="38">
        <v>9445.0</v>
      </c>
      <c r="AD92" s="37">
        <v>17513.0</v>
      </c>
      <c r="AE92" s="38">
        <v>18187.0</v>
      </c>
      <c r="AF92" s="38">
        <v>11431.0</v>
      </c>
      <c r="AG92" s="37">
        <v>11341.0</v>
      </c>
      <c r="AH92" s="38">
        <v>7935.0</v>
      </c>
      <c r="AJ92" s="38">
        <f t="shared" ref="AJ92:AJ95" si="10">SUM(B92:AI92)</f>
        <v>289871.326</v>
      </c>
    </row>
    <row r="93" ht="12.0" customHeight="1">
      <c r="A93" s="53"/>
      <c r="B93" s="59" t="s">
        <v>99</v>
      </c>
      <c r="C93" s="38"/>
      <c r="D93" s="38"/>
      <c r="E93" s="38">
        <v>0.0</v>
      </c>
      <c r="F93" s="38"/>
      <c r="G93" s="38"/>
      <c r="H93" s="38"/>
      <c r="I93" s="38">
        <v>0.0</v>
      </c>
      <c r="J93" s="38">
        <v>0.0</v>
      </c>
      <c r="K93" s="38">
        <v>0.0</v>
      </c>
      <c r="L93" s="38"/>
      <c r="M93" s="38">
        <v>659.0</v>
      </c>
      <c r="N93" s="38"/>
      <c r="O93" s="38"/>
      <c r="P93" s="38">
        <v>0.0</v>
      </c>
      <c r="Q93" s="38"/>
      <c r="R93" s="38">
        <v>0.0</v>
      </c>
      <c r="S93" s="38">
        <v>1011.0</v>
      </c>
      <c r="T93" s="38">
        <v>0.0</v>
      </c>
      <c r="U93" s="38">
        <v>0.0</v>
      </c>
      <c r="V93" s="38">
        <v>0.0</v>
      </c>
      <c r="W93" s="38">
        <v>0.0</v>
      </c>
      <c r="X93" s="38">
        <v>0.0</v>
      </c>
      <c r="Y93" s="38"/>
      <c r="Z93" s="38"/>
      <c r="AA93" s="38">
        <v>0.0</v>
      </c>
      <c r="AB93" s="38"/>
      <c r="AC93" s="38">
        <v>0.0</v>
      </c>
      <c r="AD93" s="38">
        <v>0.0</v>
      </c>
      <c r="AE93" s="38">
        <v>0.0</v>
      </c>
      <c r="AF93" s="38">
        <v>0.0</v>
      </c>
      <c r="AG93" s="40"/>
      <c r="AH93" s="38">
        <v>0.0</v>
      </c>
      <c r="AJ93" s="38">
        <f t="shared" si="10"/>
        <v>1670</v>
      </c>
    </row>
    <row r="94" ht="12.0" customHeight="1">
      <c r="A94" s="53"/>
      <c r="B94" s="59" t="s">
        <v>100</v>
      </c>
      <c r="C94" s="38">
        <v>-3195.0</v>
      </c>
      <c r="D94" s="38">
        <v>-173.0</v>
      </c>
      <c r="E94" s="38">
        <v>-4922.2779900000005</v>
      </c>
      <c r="F94" s="38"/>
      <c r="G94" s="38"/>
      <c r="H94" s="38">
        <v>1280.0</v>
      </c>
      <c r="I94" s="38">
        <v>-938.0</v>
      </c>
      <c r="J94" s="38">
        <v>0.0</v>
      </c>
      <c r="K94" s="38">
        <v>-3749.0</v>
      </c>
      <c r="L94" s="38">
        <v>-137.0</v>
      </c>
      <c r="M94" s="38">
        <v>-3368.0</v>
      </c>
      <c r="N94" s="38">
        <v>-912.0</v>
      </c>
      <c r="O94" s="38">
        <v>-2843.0</v>
      </c>
      <c r="P94" s="38">
        <v>0.0</v>
      </c>
      <c r="Q94" s="38"/>
      <c r="R94" s="38">
        <v>-4560.0</v>
      </c>
      <c r="S94" s="38">
        <v>-685.0</v>
      </c>
      <c r="T94" s="38">
        <v>-7556.0</v>
      </c>
      <c r="U94" s="38">
        <v>-1715.61</v>
      </c>
      <c r="V94" s="38">
        <v>-8893.0</v>
      </c>
      <c r="W94" s="38">
        <v>-4482.0</v>
      </c>
      <c r="X94" s="38">
        <v>-8144.0</v>
      </c>
      <c r="Y94" s="38">
        <v>-2231.0</v>
      </c>
      <c r="Z94" s="38">
        <v>-3257.0</v>
      </c>
      <c r="AA94" s="38">
        <v>38.366</v>
      </c>
      <c r="AB94" s="38">
        <v>-816.0</v>
      </c>
      <c r="AC94" s="38">
        <v>-4991.0</v>
      </c>
      <c r="AD94" s="38">
        <v>-7670.0</v>
      </c>
      <c r="AE94" s="38">
        <v>-2710.0</v>
      </c>
      <c r="AF94" s="38">
        <v>-2500.0</v>
      </c>
      <c r="AG94" s="38">
        <v>-305.0</v>
      </c>
      <c r="AH94" s="38">
        <v>0.0</v>
      </c>
      <c r="AJ94" s="38">
        <f t="shared" si="10"/>
        <v>-79434.52199</v>
      </c>
    </row>
    <row r="95" ht="12.0" customHeight="1">
      <c r="A95" s="53"/>
      <c r="B95" s="59" t="s">
        <v>101</v>
      </c>
      <c r="C95" s="38"/>
      <c r="D95" s="38"/>
      <c r="E95" s="38">
        <v>0.0</v>
      </c>
      <c r="F95" s="38"/>
      <c r="G95" s="38"/>
      <c r="H95" s="38"/>
      <c r="I95" s="38">
        <v>0.0</v>
      </c>
      <c r="J95" s="38">
        <v>0.0</v>
      </c>
      <c r="K95" s="38">
        <v>0.0</v>
      </c>
      <c r="L95" s="38"/>
      <c r="M95" s="38">
        <v>-767.0</v>
      </c>
      <c r="N95" s="38"/>
      <c r="O95" s="38"/>
      <c r="P95" s="38">
        <v>0.0</v>
      </c>
      <c r="Q95" s="38"/>
      <c r="R95" s="38">
        <v>0.0</v>
      </c>
      <c r="S95" s="38">
        <v>0.0</v>
      </c>
      <c r="T95" s="38">
        <v>0.0</v>
      </c>
      <c r="U95" s="38">
        <v>0.0</v>
      </c>
      <c r="V95" s="38">
        <v>0.0</v>
      </c>
      <c r="W95" s="38">
        <v>0.0</v>
      </c>
      <c r="X95" s="38">
        <v>0.0</v>
      </c>
      <c r="Y95" s="38"/>
      <c r="Z95" s="38"/>
      <c r="AA95" s="38">
        <v>0.0</v>
      </c>
      <c r="AB95" s="38"/>
      <c r="AC95" s="38">
        <v>0.0</v>
      </c>
      <c r="AD95" s="38">
        <v>0.0</v>
      </c>
      <c r="AE95" s="38">
        <v>0.0</v>
      </c>
      <c r="AF95" s="38">
        <v>0.0</v>
      </c>
      <c r="AG95" s="38"/>
      <c r="AH95" s="38"/>
      <c r="AJ95" s="38">
        <f t="shared" si="10"/>
        <v>-767</v>
      </c>
    </row>
    <row r="96" ht="12.0" customHeight="1">
      <c r="A96" s="53"/>
      <c r="B96" s="59" t="s">
        <v>102</v>
      </c>
      <c r="C96" s="39">
        <v>10723.0</v>
      </c>
      <c r="D96" s="39">
        <v>636.0</v>
      </c>
      <c r="E96" s="39">
        <v>5557.010030000001</v>
      </c>
      <c r="F96" s="39">
        <v>5666.0</v>
      </c>
      <c r="G96" s="39">
        <v>5940.0</v>
      </c>
      <c r="H96" s="39">
        <v>3446.0</v>
      </c>
      <c r="I96" s="39">
        <v>15515.0</v>
      </c>
      <c r="J96" s="39">
        <v>5210.0</v>
      </c>
      <c r="K96" s="39">
        <v>3206.0</v>
      </c>
      <c r="L96" s="39">
        <v>12.0</v>
      </c>
      <c r="M96" s="39">
        <v>1327.0</v>
      </c>
      <c r="N96" s="39">
        <v>3272.0</v>
      </c>
      <c r="O96" s="39">
        <v>4337.758</v>
      </c>
      <c r="P96" s="39">
        <v>1136.0</v>
      </c>
      <c r="Q96" s="39">
        <v>756.0</v>
      </c>
      <c r="R96" s="39">
        <v>2980.0</v>
      </c>
      <c r="S96" s="39">
        <v>11740.0</v>
      </c>
      <c r="T96" s="39">
        <v>328.0</v>
      </c>
      <c r="U96" s="39">
        <v>44.22000000000003</v>
      </c>
      <c r="V96" s="39">
        <v>7946.0</v>
      </c>
      <c r="W96" s="39">
        <v>5092.0</v>
      </c>
      <c r="X96" s="39">
        <v>17346.0</v>
      </c>
      <c r="Y96" s="39">
        <v>5042.0</v>
      </c>
      <c r="Z96" s="39">
        <v>34558.0</v>
      </c>
      <c r="AA96" s="39">
        <v>247.81599999999997</v>
      </c>
      <c r="AB96" s="39">
        <v>1600.0</v>
      </c>
      <c r="AC96" s="39">
        <v>4454.0</v>
      </c>
      <c r="AD96" s="39">
        <v>9843.0</v>
      </c>
      <c r="AE96" s="39">
        <v>15477.0</v>
      </c>
      <c r="AF96" s="39">
        <v>8931.0</v>
      </c>
      <c r="AG96" s="39">
        <v>11036.0</v>
      </c>
      <c r="AH96" s="39">
        <v>7935.0</v>
      </c>
      <c r="AJ96" s="60">
        <f>SUM(AJ92:AJ95)</f>
        <v>211339.804</v>
      </c>
    </row>
    <row r="97" ht="12.0" customHeight="1">
      <c r="A97" s="53"/>
      <c r="B97" s="6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J97" s="62"/>
    </row>
    <row r="98" ht="12.0" customHeight="1">
      <c r="A98" s="53"/>
      <c r="B98" s="63" t="s">
        <v>103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J98" s="65"/>
    </row>
    <row r="99" ht="12.0" customHeight="1">
      <c r="A99" s="53"/>
      <c r="B99" s="59" t="s">
        <v>104</v>
      </c>
      <c r="C99" s="38"/>
      <c r="D99" s="38">
        <v>10.0</v>
      </c>
      <c r="E99" s="38">
        <v>463.85250285714284</v>
      </c>
      <c r="F99" s="38">
        <v>520.0</v>
      </c>
      <c r="G99" s="38"/>
      <c r="H99" s="38">
        <v>18.0</v>
      </c>
      <c r="I99" s="38">
        <v>445.0</v>
      </c>
      <c r="J99" s="38">
        <v>0.0</v>
      </c>
      <c r="K99" s="38">
        <v>821.0</v>
      </c>
      <c r="L99" s="38">
        <v>217.0</v>
      </c>
      <c r="M99" s="38">
        <v>561.0</v>
      </c>
      <c r="N99" s="38">
        <v>418.0</v>
      </c>
      <c r="O99" s="38">
        <v>1560.306</v>
      </c>
      <c r="P99" s="38">
        <v>0.0</v>
      </c>
      <c r="Q99" s="38">
        <v>240.0</v>
      </c>
      <c r="R99" s="38">
        <v>80.0</v>
      </c>
      <c r="S99" s="38">
        <v>84.0</v>
      </c>
      <c r="T99" s="38"/>
      <c r="U99" s="38">
        <v>292.0</v>
      </c>
      <c r="V99" s="38">
        <v>312.0</v>
      </c>
      <c r="W99" s="38">
        <v>14.115</v>
      </c>
      <c r="X99" s="38">
        <v>1000.0</v>
      </c>
      <c r="Y99" s="38">
        <v>217.0</v>
      </c>
      <c r="Z99" s="66">
        <v>3355.5200000000004</v>
      </c>
      <c r="AA99" s="38">
        <v>119.7224</v>
      </c>
      <c r="AB99" s="38">
        <v>495.0</v>
      </c>
      <c r="AC99" s="38">
        <v>638.0</v>
      </c>
      <c r="AD99" s="38">
        <v>726.0</v>
      </c>
      <c r="AE99" s="38">
        <v>3424.6800000000003</v>
      </c>
      <c r="AF99" s="38">
        <v>399.0</v>
      </c>
      <c r="AG99" s="38">
        <v>576.7559055118111</v>
      </c>
      <c r="AH99" s="38">
        <v>1452.0</v>
      </c>
      <c r="AJ99" s="38">
        <f t="shared" ref="AJ99:AJ101" si="11">SUM(B99:AI99)</f>
        <v>18459.95181</v>
      </c>
    </row>
    <row r="100" ht="12.0" customHeight="1">
      <c r="A100" s="53"/>
      <c r="B100" s="59" t="s">
        <v>105</v>
      </c>
      <c r="C100" s="38">
        <v>2465.0</v>
      </c>
      <c r="D100" s="38">
        <v>21.0</v>
      </c>
      <c r="E100" s="38">
        <v>463.85250285714284</v>
      </c>
      <c r="F100" s="38">
        <v>608.0</v>
      </c>
      <c r="G100" s="38">
        <v>3118.0</v>
      </c>
      <c r="H100" s="38">
        <v>286.0</v>
      </c>
      <c r="I100" s="38">
        <v>1407.0</v>
      </c>
      <c r="J100" s="38">
        <v>1708.0</v>
      </c>
      <c r="K100" s="38">
        <v>901.0</v>
      </c>
      <c r="L100" s="38">
        <v>0.0</v>
      </c>
      <c r="M100" s="38">
        <v>441.0</v>
      </c>
      <c r="N100" s="38">
        <v>1652.0</v>
      </c>
      <c r="O100" s="38">
        <v>1560.306</v>
      </c>
      <c r="P100" s="38">
        <v>746.0</v>
      </c>
      <c r="Q100" s="38"/>
      <c r="R100" s="38">
        <v>1109.0</v>
      </c>
      <c r="S100" s="38">
        <v>1110.0</v>
      </c>
      <c r="T100" s="38">
        <v>756.0</v>
      </c>
      <c r="U100" s="38">
        <v>73.0</v>
      </c>
      <c r="V100" s="38">
        <v>256.0</v>
      </c>
      <c r="W100" s="38">
        <v>879.835</v>
      </c>
      <c r="X100" s="38">
        <v>3896.0</v>
      </c>
      <c r="Y100" s="38">
        <v>641.0</v>
      </c>
      <c r="Z100" s="38">
        <v>8628.48</v>
      </c>
      <c r="AA100" s="38">
        <v>29.9306</v>
      </c>
      <c r="AB100" s="38">
        <v>183.0</v>
      </c>
      <c r="AC100" s="38">
        <v>313.0</v>
      </c>
      <c r="AD100" s="38">
        <v>2008.0</v>
      </c>
      <c r="AE100" s="38">
        <v>2011.32</v>
      </c>
      <c r="AF100" s="38">
        <v>1454.0</v>
      </c>
      <c r="AG100" s="38">
        <v>1128.6220472440946</v>
      </c>
      <c r="AH100" s="38">
        <v>1594.0</v>
      </c>
      <c r="AJ100" s="38">
        <f t="shared" si="11"/>
        <v>41448.34615</v>
      </c>
    </row>
    <row r="101" ht="12.0" customHeight="1">
      <c r="A101" s="53"/>
      <c r="B101" s="59" t="s">
        <v>106</v>
      </c>
      <c r="C101" s="38">
        <v>244.0</v>
      </c>
      <c r="D101" s="38"/>
      <c r="E101" s="38">
        <v>0.0</v>
      </c>
      <c r="F101" s="38"/>
      <c r="G101" s="38"/>
      <c r="H101" s="38"/>
      <c r="I101" s="38">
        <v>254.0</v>
      </c>
      <c r="J101" s="38">
        <v>0.0</v>
      </c>
      <c r="K101" s="38">
        <v>90.0</v>
      </c>
      <c r="L101" s="38"/>
      <c r="M101" s="38">
        <v>165.0</v>
      </c>
      <c r="N101" s="38">
        <v>721.0</v>
      </c>
      <c r="O101" s="38"/>
      <c r="P101" s="38">
        <v>0.0</v>
      </c>
      <c r="Q101" s="38"/>
      <c r="R101" s="38">
        <v>0.0</v>
      </c>
      <c r="S101" s="38">
        <v>2186.0</v>
      </c>
      <c r="T101" s="38"/>
      <c r="U101" s="38">
        <v>0.0</v>
      </c>
      <c r="V101" s="38">
        <v>0.0</v>
      </c>
      <c r="W101" s="38">
        <v>47.050000000000004</v>
      </c>
      <c r="X101" s="38">
        <v>12.0</v>
      </c>
      <c r="Y101" s="38"/>
      <c r="Z101" s="38">
        <v>675.0</v>
      </c>
      <c r="AA101" s="38">
        <v>0.0</v>
      </c>
      <c r="AB101" s="38"/>
      <c r="AC101" s="38">
        <v>6.0</v>
      </c>
      <c r="AD101" s="38">
        <v>0.0</v>
      </c>
      <c r="AE101" s="38"/>
      <c r="AF101" s="38">
        <v>0.0</v>
      </c>
      <c r="AG101" s="38">
        <v>365.6220472440945</v>
      </c>
      <c r="AH101" s="38">
        <v>34.0</v>
      </c>
      <c r="AJ101" s="38">
        <f t="shared" si="11"/>
        <v>4799.672047</v>
      </c>
    </row>
    <row r="102" ht="12.0" customHeight="1">
      <c r="A102" s="53"/>
      <c r="B102" s="63" t="s">
        <v>107</v>
      </c>
      <c r="C102" s="67">
        <v>2709.0</v>
      </c>
      <c r="D102" s="67">
        <v>31.0</v>
      </c>
      <c r="E102" s="67">
        <v>927.7050057142857</v>
      </c>
      <c r="F102" s="67">
        <v>1128.0</v>
      </c>
      <c r="G102" s="67">
        <v>3118.0</v>
      </c>
      <c r="H102" s="67">
        <v>304.0</v>
      </c>
      <c r="I102" s="67">
        <v>2106.0</v>
      </c>
      <c r="J102" s="67">
        <v>1708.0</v>
      </c>
      <c r="K102" s="67">
        <v>1812.0</v>
      </c>
      <c r="L102" s="67">
        <v>217.0</v>
      </c>
      <c r="M102" s="67">
        <v>1167.0</v>
      </c>
      <c r="N102" s="67">
        <v>2791.0</v>
      </c>
      <c r="O102" s="67">
        <v>3120.612</v>
      </c>
      <c r="P102" s="67">
        <v>746.0</v>
      </c>
      <c r="Q102" s="67">
        <v>240.0</v>
      </c>
      <c r="R102" s="67">
        <v>1189.0</v>
      </c>
      <c r="S102" s="67">
        <v>3380.0</v>
      </c>
      <c r="T102" s="67">
        <v>756.0</v>
      </c>
      <c r="U102" s="67">
        <v>365.0</v>
      </c>
      <c r="V102" s="67">
        <v>568.0</v>
      </c>
      <c r="W102" s="67">
        <v>941.0</v>
      </c>
      <c r="X102" s="67">
        <v>4908.0</v>
      </c>
      <c r="Y102" s="67">
        <v>858.0</v>
      </c>
      <c r="Z102" s="67">
        <v>12659.0</v>
      </c>
      <c r="AA102" s="67">
        <v>149.653</v>
      </c>
      <c r="AB102" s="67">
        <v>678.0</v>
      </c>
      <c r="AC102" s="67">
        <v>957.0</v>
      </c>
      <c r="AD102" s="67">
        <v>2734.0</v>
      </c>
      <c r="AE102" s="67">
        <v>5436.0</v>
      </c>
      <c r="AF102" s="67">
        <v>1853.0</v>
      </c>
      <c r="AG102" s="67">
        <v>2071.0</v>
      </c>
      <c r="AH102" s="67">
        <v>3080.0</v>
      </c>
      <c r="AJ102" s="60">
        <f>SUM(AJ99:AJ101)</f>
        <v>64707.97001</v>
      </c>
    </row>
    <row r="103" ht="12.0" customHeight="1">
      <c r="A103" s="68"/>
      <c r="B103" s="69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J103" s="64"/>
    </row>
    <row r="104" ht="12.0" customHeight="1">
      <c r="A104" s="48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J104" s="49"/>
    </row>
    <row r="105" ht="12.0" customHeight="1">
      <c r="A105" s="2"/>
      <c r="B105" s="3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J105" s="41"/>
    </row>
    <row r="106" ht="12.0" customHeight="1">
      <c r="A106" s="5"/>
      <c r="B106" s="6" t="s">
        <v>108</v>
      </c>
      <c r="C106" s="55" t="s">
        <v>2</v>
      </c>
      <c r="D106" s="55" t="s">
        <v>2</v>
      </c>
      <c r="E106" s="55" t="s">
        <v>2</v>
      </c>
      <c r="F106" s="55" t="s">
        <v>2</v>
      </c>
      <c r="G106" s="55" t="s">
        <v>2</v>
      </c>
      <c r="H106" s="55" t="s">
        <v>2</v>
      </c>
      <c r="I106" s="55" t="s">
        <v>2</v>
      </c>
      <c r="J106" s="55" t="s">
        <v>2</v>
      </c>
      <c r="K106" s="55" t="s">
        <v>2</v>
      </c>
      <c r="L106" s="55" t="s">
        <v>2</v>
      </c>
      <c r="M106" s="55" t="s">
        <v>2</v>
      </c>
      <c r="N106" s="55" t="s">
        <v>2</v>
      </c>
      <c r="O106" s="55" t="s">
        <v>2</v>
      </c>
      <c r="P106" s="55" t="s">
        <v>2</v>
      </c>
      <c r="Q106" s="55" t="s">
        <v>2</v>
      </c>
      <c r="R106" s="55" t="s">
        <v>2</v>
      </c>
      <c r="S106" s="55" t="s">
        <v>2</v>
      </c>
      <c r="T106" s="55" t="s">
        <v>2</v>
      </c>
      <c r="U106" s="55" t="s">
        <v>2</v>
      </c>
      <c r="V106" s="55" t="s">
        <v>2</v>
      </c>
      <c r="W106" s="55" t="s">
        <v>2</v>
      </c>
      <c r="X106" s="55" t="s">
        <v>2</v>
      </c>
      <c r="Y106" s="55" t="s">
        <v>2</v>
      </c>
      <c r="Z106" s="55" t="s">
        <v>2</v>
      </c>
      <c r="AA106" s="55" t="s">
        <v>2</v>
      </c>
      <c r="AB106" s="55" t="s">
        <v>2</v>
      </c>
      <c r="AC106" s="55" t="s">
        <v>2</v>
      </c>
      <c r="AD106" s="55" t="s">
        <v>2</v>
      </c>
      <c r="AE106" s="55" t="s">
        <v>2</v>
      </c>
      <c r="AF106" s="55" t="s">
        <v>2</v>
      </c>
      <c r="AG106" s="55" t="s">
        <v>2</v>
      </c>
      <c r="AH106" s="55" t="s">
        <v>2</v>
      </c>
      <c r="AJ106" s="55" t="str">
        <f>+AJ$7</f>
        <v>2024/25</v>
      </c>
    </row>
    <row r="107" ht="12.0" customHeight="1">
      <c r="A107" s="5"/>
      <c r="B107" s="4"/>
      <c r="C107" s="70" t="s">
        <v>44</v>
      </c>
      <c r="D107" s="70" t="s">
        <v>44</v>
      </c>
      <c r="E107" s="70" t="s">
        <v>44</v>
      </c>
      <c r="F107" s="70" t="s">
        <v>44</v>
      </c>
      <c r="G107" s="70" t="s">
        <v>44</v>
      </c>
      <c r="H107" s="70" t="s">
        <v>44</v>
      </c>
      <c r="I107" s="70" t="s">
        <v>44</v>
      </c>
      <c r="J107" s="70" t="s">
        <v>44</v>
      </c>
      <c r="K107" s="70" t="s">
        <v>44</v>
      </c>
      <c r="L107" s="70" t="s">
        <v>44</v>
      </c>
      <c r="M107" s="70" t="s">
        <v>44</v>
      </c>
      <c r="N107" s="70" t="s">
        <v>44</v>
      </c>
      <c r="O107" s="70" t="s">
        <v>44</v>
      </c>
      <c r="P107" s="70" t="s">
        <v>44</v>
      </c>
      <c r="Q107" s="70" t="s">
        <v>44</v>
      </c>
      <c r="R107" s="70" t="s">
        <v>44</v>
      </c>
      <c r="S107" s="70" t="s">
        <v>44</v>
      </c>
      <c r="T107" s="70" t="s">
        <v>44</v>
      </c>
      <c r="U107" s="70" t="s">
        <v>44</v>
      </c>
      <c r="V107" s="70" t="s">
        <v>44</v>
      </c>
      <c r="W107" s="70" t="s">
        <v>44</v>
      </c>
      <c r="X107" s="70" t="s">
        <v>44</v>
      </c>
      <c r="Y107" s="70" t="s">
        <v>44</v>
      </c>
      <c r="Z107" s="70" t="s">
        <v>44</v>
      </c>
      <c r="AA107" s="70" t="s">
        <v>44</v>
      </c>
      <c r="AB107" s="70" t="s">
        <v>44</v>
      </c>
      <c r="AC107" s="70" t="s">
        <v>44</v>
      </c>
      <c r="AD107" s="70" t="s">
        <v>44</v>
      </c>
      <c r="AE107" s="70" t="s">
        <v>44</v>
      </c>
      <c r="AF107" s="70" t="s">
        <v>44</v>
      </c>
      <c r="AG107" s="70" t="s">
        <v>44</v>
      </c>
      <c r="AH107" s="70" t="s">
        <v>44</v>
      </c>
      <c r="AJ107" s="70" t="s">
        <v>44</v>
      </c>
    </row>
    <row r="108" ht="12.0" customHeight="1">
      <c r="A108" s="5"/>
      <c r="B108" s="4" t="s">
        <v>109</v>
      </c>
      <c r="C108" s="38">
        <v>51853.0</v>
      </c>
      <c r="D108" s="38">
        <v>1758.0</v>
      </c>
      <c r="E108" s="38">
        <v>29756.027120000002</v>
      </c>
      <c r="F108" s="38">
        <v>34269.0</v>
      </c>
      <c r="G108" s="38">
        <v>70187.0</v>
      </c>
      <c r="H108" s="38">
        <v>7231.0</v>
      </c>
      <c r="I108" s="38">
        <v>56019.0</v>
      </c>
      <c r="J108" s="38">
        <v>30607.0</v>
      </c>
      <c r="K108" s="38">
        <v>24377.0</v>
      </c>
      <c r="L108" s="38">
        <v>3590.0</v>
      </c>
      <c r="M108" s="38">
        <v>29495.0</v>
      </c>
      <c r="N108" s="38">
        <v>33982.0</v>
      </c>
      <c r="O108" s="38">
        <v>63951.325</v>
      </c>
      <c r="P108" s="38">
        <v>16823.0</v>
      </c>
      <c r="Q108" s="38">
        <v>11901.0</v>
      </c>
      <c r="R108" s="38">
        <v>39872.0</v>
      </c>
      <c r="S108" s="38">
        <v>73515.0</v>
      </c>
      <c r="T108" s="38">
        <v>32220.0</v>
      </c>
      <c r="U108" s="38">
        <v>7838.86</v>
      </c>
      <c r="V108" s="38">
        <v>26172.0</v>
      </c>
      <c r="W108" s="38">
        <v>29976.0</v>
      </c>
      <c r="X108" s="38">
        <v>72488.0</v>
      </c>
      <c r="Y108" s="38">
        <v>22326.0</v>
      </c>
      <c r="Z108" s="38">
        <v>257908.0</v>
      </c>
      <c r="AA108" s="38">
        <v>6242.661</v>
      </c>
      <c r="AB108" s="38">
        <v>16048.0</v>
      </c>
      <c r="AC108" s="38">
        <v>37083.0</v>
      </c>
      <c r="AD108" s="38">
        <v>63234.0</v>
      </c>
      <c r="AE108" s="38">
        <v>66328.0</v>
      </c>
      <c r="AF108" s="38">
        <v>53483.0</v>
      </c>
      <c r="AG108" s="38">
        <v>41334.0</v>
      </c>
      <c r="AH108" s="38">
        <v>84491.0</v>
      </c>
      <c r="AJ108" s="37">
        <f>SUM(B108:AI108)</f>
        <v>1396358.873</v>
      </c>
    </row>
    <row r="109" ht="12.0" customHeight="1">
      <c r="A109" s="5"/>
      <c r="B109" s="4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2"/>
      <c r="AJ109" s="42"/>
    </row>
    <row r="110" ht="12.0" customHeight="1">
      <c r="A110" s="5"/>
      <c r="B110" s="4" t="s">
        <v>110</v>
      </c>
      <c r="C110" s="38">
        <v>37840.0</v>
      </c>
      <c r="D110" s="38">
        <v>1489.0</v>
      </c>
      <c r="E110" s="38">
        <v>26877.720970000002</v>
      </c>
      <c r="F110" s="38">
        <v>28237.0</v>
      </c>
      <c r="G110" s="38">
        <v>56410.0</v>
      </c>
      <c r="H110" s="38">
        <v>5183.0</v>
      </c>
      <c r="I110" s="38">
        <v>58153.0</v>
      </c>
      <c r="J110" s="38">
        <v>23200.0</v>
      </c>
      <c r="K110" s="38">
        <v>19810.0</v>
      </c>
      <c r="L110" s="38">
        <v>3418.0</v>
      </c>
      <c r="M110" s="38">
        <v>23037.0</v>
      </c>
      <c r="N110" s="38">
        <v>29233.0</v>
      </c>
      <c r="O110" s="38">
        <v>51735.162</v>
      </c>
      <c r="P110" s="38">
        <v>14581.0</v>
      </c>
      <c r="Q110" s="38">
        <v>9205.0</v>
      </c>
      <c r="R110" s="38">
        <v>34560.0</v>
      </c>
      <c r="S110" s="38">
        <v>65564.0</v>
      </c>
      <c r="T110" s="38">
        <v>25202.0</v>
      </c>
      <c r="U110" s="38">
        <v>6087.15</v>
      </c>
      <c r="V110" s="38">
        <v>24823.0</v>
      </c>
      <c r="W110" s="38">
        <v>26945.0</v>
      </c>
      <c r="X110" s="38">
        <v>60085.0</v>
      </c>
      <c r="Y110" s="38">
        <v>17192.0</v>
      </c>
      <c r="Z110" s="38">
        <v>221275.0</v>
      </c>
      <c r="AA110" s="38">
        <v>6191.52</v>
      </c>
      <c r="AB110" s="38">
        <v>13705.0</v>
      </c>
      <c r="AC110" s="38">
        <v>28446.0</v>
      </c>
      <c r="AD110" s="38">
        <v>50279.0</v>
      </c>
      <c r="AE110" s="38">
        <v>56944.0</v>
      </c>
      <c r="AF110" s="38">
        <v>41086.0</v>
      </c>
      <c r="AG110" s="38">
        <v>39024.0</v>
      </c>
      <c r="AH110" s="38">
        <v>67378.0</v>
      </c>
      <c r="AJ110" s="37">
        <f>SUM(B110:AI110)</f>
        <v>1173195.553</v>
      </c>
    </row>
    <row r="111" ht="12.0" customHeight="1">
      <c r="A111" s="5"/>
      <c r="B111" s="4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J111" s="42"/>
    </row>
    <row r="112" ht="12.0" customHeight="1">
      <c r="A112" s="5"/>
      <c r="B112" s="4" t="s">
        <v>111</v>
      </c>
      <c r="C112" s="39">
        <v>14013.0</v>
      </c>
      <c r="D112" s="39">
        <v>269.0</v>
      </c>
      <c r="E112" s="39">
        <v>2878.3061500000003</v>
      </c>
      <c r="F112" s="39">
        <v>6032.0</v>
      </c>
      <c r="G112" s="39">
        <v>13777.0</v>
      </c>
      <c r="H112" s="39">
        <v>2048.0</v>
      </c>
      <c r="I112" s="39">
        <v>-2134.0</v>
      </c>
      <c r="J112" s="39">
        <v>7407.0</v>
      </c>
      <c r="K112" s="39">
        <v>4567.0</v>
      </c>
      <c r="L112" s="39">
        <v>172.0</v>
      </c>
      <c r="M112" s="39">
        <v>6458.0</v>
      </c>
      <c r="N112" s="39">
        <v>4749.0</v>
      </c>
      <c r="O112" s="39">
        <v>12216.163</v>
      </c>
      <c r="P112" s="39">
        <v>2242.0</v>
      </c>
      <c r="Q112" s="39">
        <v>2696.0</v>
      </c>
      <c r="R112" s="39">
        <v>5312.0</v>
      </c>
      <c r="S112" s="39">
        <v>7951.0</v>
      </c>
      <c r="T112" s="39">
        <v>7018.0</v>
      </c>
      <c r="U112" s="39">
        <v>1751.71</v>
      </c>
      <c r="V112" s="39">
        <v>1349.0</v>
      </c>
      <c r="W112" s="39">
        <v>3031.0</v>
      </c>
      <c r="X112" s="39">
        <v>12403.0</v>
      </c>
      <c r="Y112" s="39">
        <v>5134.0</v>
      </c>
      <c r="Z112" s="39">
        <v>36633.0</v>
      </c>
      <c r="AA112" s="39">
        <v>51.14099999999962</v>
      </c>
      <c r="AB112" s="39">
        <v>2343.0</v>
      </c>
      <c r="AC112" s="39">
        <v>8637.0</v>
      </c>
      <c r="AD112" s="39">
        <v>12955.0</v>
      </c>
      <c r="AE112" s="39">
        <v>9384.0</v>
      </c>
      <c r="AF112" s="39">
        <v>12397.0</v>
      </c>
      <c r="AG112" s="39">
        <v>2310.0</v>
      </c>
      <c r="AH112" s="39">
        <v>17113.0</v>
      </c>
      <c r="AJ112" s="39">
        <f>AJ108-AJ110</f>
        <v>223163.3202</v>
      </c>
    </row>
    <row r="113" ht="12.0" customHeight="1">
      <c r="A113" s="5"/>
      <c r="B113" s="4"/>
      <c r="C113" s="42"/>
      <c r="D113" s="42"/>
      <c r="E113" s="42"/>
      <c r="F113" s="42"/>
      <c r="G113" s="42"/>
      <c r="H113" s="42"/>
      <c r="I113" s="42"/>
      <c r="J113" s="42"/>
      <c r="K113" s="42">
        <v>0.0</v>
      </c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J113" s="42"/>
    </row>
    <row r="114" ht="12.0" customHeight="1">
      <c r="A114" s="5"/>
      <c r="B114" s="4" t="s">
        <v>112</v>
      </c>
      <c r="C114" s="38">
        <v>0.0</v>
      </c>
      <c r="D114" s="38"/>
      <c r="E114" s="38">
        <v>0.0</v>
      </c>
      <c r="F114" s="38"/>
      <c r="G114" s="38">
        <v>2168.0</v>
      </c>
      <c r="H114" s="38"/>
      <c r="I114" s="38">
        <v>0.0</v>
      </c>
      <c r="J114" s="38">
        <v>0.0</v>
      </c>
      <c r="K114" s="38"/>
      <c r="L114" s="38"/>
      <c r="M114" s="38">
        <v>0.0</v>
      </c>
      <c r="N114" s="38">
        <v>83.0</v>
      </c>
      <c r="O114" s="38">
        <v>83.234</v>
      </c>
      <c r="P114" s="38">
        <v>0.0</v>
      </c>
      <c r="Q114" s="38"/>
      <c r="R114" s="38">
        <v>-42.0</v>
      </c>
      <c r="S114" s="38">
        <v>-103.0</v>
      </c>
      <c r="T114" s="38"/>
      <c r="U114" s="38">
        <v>0.0</v>
      </c>
      <c r="V114" s="38">
        <v>0.0</v>
      </c>
      <c r="W114" s="38">
        <v>0.0</v>
      </c>
      <c r="X114" s="38">
        <v>0.0</v>
      </c>
      <c r="Y114" s="38"/>
      <c r="Z114" s="38">
        <v>-101.0</v>
      </c>
      <c r="AA114" s="38">
        <v>0.0</v>
      </c>
      <c r="AB114" s="38"/>
      <c r="AC114" s="38">
        <v>0.0</v>
      </c>
      <c r="AD114" s="38">
        <v>0.0</v>
      </c>
      <c r="AE114" s="38"/>
      <c r="AF114" s="38">
        <v>0.0</v>
      </c>
      <c r="AG114" s="40"/>
      <c r="AH114" s="38"/>
      <c r="AJ114" s="37">
        <f t="shared" ref="AJ114:AJ121" si="12">SUM(B114:AI114)</f>
        <v>2088.234</v>
      </c>
    </row>
    <row r="115" ht="12.0" customHeight="1">
      <c r="A115" s="5"/>
      <c r="B115" s="4" t="s">
        <v>113</v>
      </c>
      <c r="C115" s="38">
        <v>-187.0</v>
      </c>
      <c r="D115" s="38"/>
      <c r="E115" s="38">
        <v>57.22524000000001</v>
      </c>
      <c r="F115" s="38">
        <v>202.0</v>
      </c>
      <c r="G115" s="38">
        <v>275.0</v>
      </c>
      <c r="H115" s="38"/>
      <c r="I115" s="38">
        <v>-59.0</v>
      </c>
      <c r="J115" s="38">
        <v>0.0</v>
      </c>
      <c r="K115" s="38">
        <v>-2.0</v>
      </c>
      <c r="L115" s="38"/>
      <c r="M115" s="38">
        <v>-195.0</v>
      </c>
      <c r="N115" s="38">
        <v>575.0</v>
      </c>
      <c r="O115" s="38">
        <v>588.4549999999999</v>
      </c>
      <c r="P115" s="38">
        <v>0.0</v>
      </c>
      <c r="Q115" s="38"/>
      <c r="R115" s="38">
        <v>463.0</v>
      </c>
      <c r="S115" s="38">
        <v>421.0</v>
      </c>
      <c r="T115" s="38">
        <v>0.0</v>
      </c>
      <c r="U115" s="38">
        <v>-22.57</v>
      </c>
      <c r="V115" s="38">
        <v>-391.0</v>
      </c>
      <c r="W115" s="38">
        <v>2207.0</v>
      </c>
      <c r="X115" s="38">
        <v>207.0</v>
      </c>
      <c r="Y115" s="38">
        <v>13.0</v>
      </c>
      <c r="Z115" s="38">
        <v>5156.0</v>
      </c>
      <c r="AA115" s="38">
        <v>-18.767</v>
      </c>
      <c r="AB115" s="38">
        <v>136.0</v>
      </c>
      <c r="AC115" s="38">
        <v>0.0</v>
      </c>
      <c r="AD115" s="38">
        <v>52.0</v>
      </c>
      <c r="AE115" s="38">
        <v>570.0</v>
      </c>
      <c r="AF115" s="38">
        <v>351.0</v>
      </c>
      <c r="AG115" s="38">
        <v>518.0</v>
      </c>
      <c r="AH115" s="38">
        <v>2273.0</v>
      </c>
      <c r="AJ115" s="37">
        <f t="shared" si="12"/>
        <v>13189.34324</v>
      </c>
    </row>
    <row r="116" ht="12.0" customHeight="1">
      <c r="A116" s="5"/>
      <c r="B116" s="4" t="s">
        <v>114</v>
      </c>
      <c r="C116" s="38">
        <v>0.0</v>
      </c>
      <c r="D116" s="38"/>
      <c r="E116" s="38">
        <v>0.0</v>
      </c>
      <c r="F116" s="38"/>
      <c r="G116" s="38"/>
      <c r="H116" s="38"/>
      <c r="I116" s="38">
        <v>0.0</v>
      </c>
      <c r="J116" s="38">
        <v>0.0</v>
      </c>
      <c r="K116" s="38">
        <v>0.0</v>
      </c>
      <c r="L116" s="38"/>
      <c r="M116" s="38">
        <v>0.0</v>
      </c>
      <c r="N116" s="38"/>
      <c r="O116" s="38">
        <v>103.71</v>
      </c>
      <c r="P116" s="38">
        <v>0.0</v>
      </c>
      <c r="Q116" s="38"/>
      <c r="R116" s="38">
        <v>0.0</v>
      </c>
      <c r="S116" s="38">
        <v>0.0</v>
      </c>
      <c r="T116" s="38"/>
      <c r="U116" s="38">
        <v>0.0</v>
      </c>
      <c r="V116" s="38">
        <v>0.0</v>
      </c>
      <c r="W116" s="38">
        <v>0.0</v>
      </c>
      <c r="X116" s="38">
        <v>0.0</v>
      </c>
      <c r="Y116" s="38"/>
      <c r="Z116" s="38">
        <v>379.0</v>
      </c>
      <c r="AA116" s="38">
        <v>0.0</v>
      </c>
      <c r="AB116" s="38"/>
      <c r="AC116" s="38">
        <v>0.0</v>
      </c>
      <c r="AD116" s="38">
        <v>0.0</v>
      </c>
      <c r="AE116" s="38">
        <v>0.0</v>
      </c>
      <c r="AF116" s="38">
        <v>0.0</v>
      </c>
      <c r="AG116" s="38">
        <v>10.0</v>
      </c>
      <c r="AH116" s="38"/>
      <c r="AJ116" s="37">
        <f t="shared" si="12"/>
        <v>492.71</v>
      </c>
    </row>
    <row r="117" ht="12.0" customHeight="1">
      <c r="A117" s="5"/>
      <c r="B117" s="4" t="s">
        <v>115</v>
      </c>
      <c r="C117" s="38">
        <v>196.0</v>
      </c>
      <c r="D117" s="38">
        <v>51.0</v>
      </c>
      <c r="E117" s="38">
        <v>721.5469700000001</v>
      </c>
      <c r="F117" s="38">
        <v>372.0</v>
      </c>
      <c r="G117" s="38">
        <v>1273.0</v>
      </c>
      <c r="H117" s="38">
        <v>90.0</v>
      </c>
      <c r="I117" s="38">
        <v>1222.0</v>
      </c>
      <c r="J117" s="38">
        <v>352.0</v>
      </c>
      <c r="K117" s="38">
        <v>793.0</v>
      </c>
      <c r="L117" s="38">
        <v>25.0</v>
      </c>
      <c r="M117" s="38">
        <v>385.0</v>
      </c>
      <c r="N117" s="38">
        <v>198.0</v>
      </c>
      <c r="O117" s="38">
        <v>1658.941</v>
      </c>
      <c r="P117" s="38">
        <v>1.0</v>
      </c>
      <c r="Q117" s="38">
        <v>38.0</v>
      </c>
      <c r="R117" s="38">
        <v>173.0</v>
      </c>
      <c r="S117" s="38">
        <v>399.0</v>
      </c>
      <c r="T117" s="38">
        <v>560.0</v>
      </c>
      <c r="U117" s="38">
        <v>442.44</v>
      </c>
      <c r="V117" s="38">
        <v>560.0</v>
      </c>
      <c r="W117" s="38">
        <v>1244.0</v>
      </c>
      <c r="X117" s="38">
        <v>4232.0</v>
      </c>
      <c r="Y117" s="38">
        <v>28.0</v>
      </c>
      <c r="Z117" s="38">
        <v>3880.0</v>
      </c>
      <c r="AA117" s="38">
        <v>43.729</v>
      </c>
      <c r="AB117" s="38">
        <v>501.0</v>
      </c>
      <c r="AC117" s="38">
        <v>136.0</v>
      </c>
      <c r="AD117" s="38">
        <v>539.0</v>
      </c>
      <c r="AE117" s="38">
        <v>350.0</v>
      </c>
      <c r="AF117" s="38">
        <v>1485.0</v>
      </c>
      <c r="AG117" s="38">
        <v>359.0</v>
      </c>
      <c r="AH117" s="38">
        <v>5641.0</v>
      </c>
      <c r="AJ117" s="37">
        <f t="shared" si="12"/>
        <v>27949.65697</v>
      </c>
    </row>
    <row r="118" ht="12.0" customHeight="1">
      <c r="A118" s="5"/>
      <c r="B118" s="4" t="s">
        <v>116</v>
      </c>
      <c r="C118" s="38">
        <v>-5610.0</v>
      </c>
      <c r="D118" s="38">
        <v>-80.0</v>
      </c>
      <c r="E118" s="38">
        <v>-3000.119</v>
      </c>
      <c r="F118" s="38">
        <v>-3289.0</v>
      </c>
      <c r="G118" s="38">
        <v>-13710.0</v>
      </c>
      <c r="H118" s="38">
        <v>-920.0</v>
      </c>
      <c r="I118" s="38">
        <v>-3198.0</v>
      </c>
      <c r="J118" s="38">
        <v>-5426.0</v>
      </c>
      <c r="K118" s="38">
        <v>-2485.0</v>
      </c>
      <c r="L118" s="38">
        <v>-42.0</v>
      </c>
      <c r="M118" s="38">
        <v>-4679.0</v>
      </c>
      <c r="N118" s="38">
        <v>-3335.0</v>
      </c>
      <c r="O118" s="38">
        <v>-8800.073</v>
      </c>
      <c r="P118" s="38">
        <v>-1740.0</v>
      </c>
      <c r="Q118" s="38">
        <v>-1209.0</v>
      </c>
      <c r="R118" s="38">
        <v>-4426.0</v>
      </c>
      <c r="S118" s="38">
        <v>-5769.0</v>
      </c>
      <c r="T118" s="38">
        <v>-6079.0</v>
      </c>
      <c r="U118" s="38">
        <v>-872.86</v>
      </c>
      <c r="V118" s="38">
        <v>-1008.0</v>
      </c>
      <c r="W118" s="38">
        <v>-1638.0</v>
      </c>
      <c r="X118" s="38">
        <v>-4326.0</v>
      </c>
      <c r="Y118" s="38">
        <v>-3496.0</v>
      </c>
      <c r="Z118" s="38">
        <v>-34729.0</v>
      </c>
      <c r="AA118" s="38">
        <v>-28.55</v>
      </c>
      <c r="AB118" s="38">
        <v>-1937.0</v>
      </c>
      <c r="AC118" s="38">
        <v>-4485.0</v>
      </c>
      <c r="AD118" s="38">
        <v>-10515.0</v>
      </c>
      <c r="AE118" s="38">
        <v>-4052.0</v>
      </c>
      <c r="AF118" s="38">
        <v>-9725.0</v>
      </c>
      <c r="AG118" s="38">
        <v>-2485.0</v>
      </c>
      <c r="AH118" s="38">
        <v>-9603.0</v>
      </c>
      <c r="AJ118" s="37">
        <f t="shared" si="12"/>
        <v>-162697.602</v>
      </c>
    </row>
    <row r="119" ht="12.0" customHeight="1">
      <c r="A119" s="5"/>
      <c r="B119" s="4" t="s">
        <v>117</v>
      </c>
      <c r="C119" s="38"/>
      <c r="D119" s="38">
        <v>-22.0</v>
      </c>
      <c r="E119" s="38">
        <v>-64.0</v>
      </c>
      <c r="F119" s="38"/>
      <c r="G119" s="38">
        <v>-264.0</v>
      </c>
      <c r="H119" s="38">
        <v>-34.0</v>
      </c>
      <c r="I119" s="38">
        <v>-10290.0</v>
      </c>
      <c r="J119" s="38">
        <v>0.0</v>
      </c>
      <c r="K119" s="38">
        <v>0.0</v>
      </c>
      <c r="L119" s="38"/>
      <c r="M119" s="38">
        <v>0.0</v>
      </c>
      <c r="N119" s="38"/>
      <c r="O119" s="38"/>
      <c r="P119" s="38">
        <v>-83.0</v>
      </c>
      <c r="Q119" s="38"/>
      <c r="R119" s="38">
        <v>0.0</v>
      </c>
      <c r="S119" s="38">
        <v>0.0</v>
      </c>
      <c r="T119" s="38"/>
      <c r="U119" s="38">
        <v>0.0</v>
      </c>
      <c r="V119" s="38">
        <v>0.0</v>
      </c>
      <c r="W119" s="38">
        <v>0.0</v>
      </c>
      <c r="X119" s="38">
        <v>0.0</v>
      </c>
      <c r="Y119" s="38">
        <v>-1.0</v>
      </c>
      <c r="Z119" s="38"/>
      <c r="AA119" s="38">
        <v>0.0</v>
      </c>
      <c r="AB119" s="38"/>
      <c r="AC119" s="38">
        <v>0.0</v>
      </c>
      <c r="AD119" s="38">
        <v>50.0</v>
      </c>
      <c r="AE119" s="38"/>
      <c r="AF119" s="38">
        <v>0.0</v>
      </c>
      <c r="AG119" s="40"/>
      <c r="AH119" s="38">
        <v>-87.0</v>
      </c>
      <c r="AJ119" s="37">
        <f t="shared" si="12"/>
        <v>-10795</v>
      </c>
    </row>
    <row r="120" ht="12.0" customHeight="1">
      <c r="A120" s="5"/>
      <c r="B120" s="4" t="s">
        <v>118</v>
      </c>
      <c r="C120" s="38">
        <v>2070.0</v>
      </c>
      <c r="D120" s="38">
        <v>66.0</v>
      </c>
      <c r="E120" s="38">
        <v>-138.06881999999996</v>
      </c>
      <c r="F120" s="38"/>
      <c r="G120" s="38">
        <v>135.0</v>
      </c>
      <c r="H120" s="38"/>
      <c r="I120" s="38">
        <v>0.0</v>
      </c>
      <c r="J120" s="38">
        <v>-145.0</v>
      </c>
      <c r="K120" s="38">
        <v>86.0</v>
      </c>
      <c r="L120" s="38">
        <v>30.0</v>
      </c>
      <c r="M120" s="38">
        <v>0.0</v>
      </c>
      <c r="N120" s="38">
        <v>121.0</v>
      </c>
      <c r="O120" s="38">
        <v>0.0</v>
      </c>
      <c r="P120" s="38">
        <v>0.0</v>
      </c>
      <c r="Q120" s="38"/>
      <c r="R120" s="38">
        <v>0.0</v>
      </c>
      <c r="S120" s="38">
        <v>-189.0</v>
      </c>
      <c r="T120" s="38"/>
      <c r="U120" s="38">
        <v>-110.0</v>
      </c>
      <c r="V120" s="38">
        <v>0.0</v>
      </c>
      <c r="W120" s="38">
        <v>-14.0</v>
      </c>
      <c r="X120" s="38">
        <v>0.0</v>
      </c>
      <c r="Y120" s="38"/>
      <c r="Z120" s="38">
        <v>0.0</v>
      </c>
      <c r="AA120" s="38">
        <v>0.0</v>
      </c>
      <c r="AB120" s="38">
        <v>20.0</v>
      </c>
      <c r="AC120" s="38">
        <v>0.0</v>
      </c>
      <c r="AD120" s="38">
        <v>0.0</v>
      </c>
      <c r="AE120" s="38">
        <v>358.0</v>
      </c>
      <c r="AF120" s="38">
        <v>-125.0</v>
      </c>
      <c r="AG120" s="40"/>
      <c r="AH120" s="38">
        <v>-883.0</v>
      </c>
      <c r="AJ120" s="37">
        <f t="shared" si="12"/>
        <v>1281.93118</v>
      </c>
    </row>
    <row r="121" ht="12.0" customHeight="1">
      <c r="A121" s="5"/>
      <c r="B121" s="4"/>
      <c r="C121" s="38">
        <v>-862.0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>
        <v>0.0</v>
      </c>
      <c r="N121" s="38"/>
      <c r="O121" s="38">
        <v>0.0</v>
      </c>
      <c r="P121" s="38"/>
      <c r="Q121" s="38"/>
      <c r="R121" s="38">
        <v>0.0</v>
      </c>
      <c r="S121" s="38"/>
      <c r="T121" s="38"/>
      <c r="U121" s="38">
        <v>0.0</v>
      </c>
      <c r="V121" s="38"/>
      <c r="W121" s="38">
        <v>0.0</v>
      </c>
      <c r="X121" s="38">
        <v>0.0</v>
      </c>
      <c r="Y121" s="38"/>
      <c r="Z121" s="38"/>
      <c r="AA121" s="38"/>
      <c r="AB121" s="38"/>
      <c r="AC121" s="38">
        <v>0.0</v>
      </c>
      <c r="AD121" s="38">
        <v>0.0</v>
      </c>
      <c r="AE121" s="38"/>
      <c r="AF121" s="38"/>
      <c r="AG121" s="38"/>
      <c r="AH121" s="38"/>
      <c r="AJ121" s="37">
        <f t="shared" si="12"/>
        <v>-862</v>
      </c>
    </row>
    <row r="122" ht="12.0" customHeight="1">
      <c r="A122" s="5"/>
      <c r="B122" s="35" t="s">
        <v>119</v>
      </c>
      <c r="C122" s="39">
        <v>9620.0</v>
      </c>
      <c r="D122" s="39">
        <v>284.0</v>
      </c>
      <c r="E122" s="39">
        <v>454.8905400000003</v>
      </c>
      <c r="F122" s="39">
        <v>3317.0</v>
      </c>
      <c r="G122" s="39">
        <v>3654.0</v>
      </c>
      <c r="H122" s="39">
        <v>1184.0</v>
      </c>
      <c r="I122" s="39">
        <v>-14459.0</v>
      </c>
      <c r="J122" s="39">
        <v>2188.0</v>
      </c>
      <c r="K122" s="39">
        <v>2959.0</v>
      </c>
      <c r="L122" s="39">
        <v>185.0</v>
      </c>
      <c r="M122" s="39">
        <v>1969.0</v>
      </c>
      <c r="N122" s="39">
        <v>2391.0</v>
      </c>
      <c r="O122" s="39">
        <v>5850.43</v>
      </c>
      <c r="P122" s="39">
        <v>420.0</v>
      </c>
      <c r="Q122" s="39">
        <v>1525.0</v>
      </c>
      <c r="R122" s="39">
        <v>1480.0</v>
      </c>
      <c r="S122" s="39">
        <v>2710.0</v>
      </c>
      <c r="T122" s="39">
        <v>1499.0</v>
      </c>
      <c r="U122" s="39">
        <v>1188.7199999999998</v>
      </c>
      <c r="V122" s="39">
        <v>510.0</v>
      </c>
      <c r="W122" s="39">
        <v>4830.0</v>
      </c>
      <c r="X122" s="39">
        <v>12516.0</v>
      </c>
      <c r="Y122" s="39">
        <v>1678.0</v>
      </c>
      <c r="Z122" s="39">
        <v>11218.0</v>
      </c>
      <c r="AA122" s="39">
        <v>47.55299999999963</v>
      </c>
      <c r="AB122" s="39">
        <v>1063.0</v>
      </c>
      <c r="AC122" s="39">
        <v>4288.0</v>
      </c>
      <c r="AD122" s="39">
        <v>3081.0</v>
      </c>
      <c r="AE122" s="39">
        <v>6610.0</v>
      </c>
      <c r="AF122" s="39">
        <v>4383.0</v>
      </c>
      <c r="AG122" s="39">
        <v>712.0</v>
      </c>
      <c r="AH122" s="39">
        <v>14454.0</v>
      </c>
      <c r="AJ122" s="39">
        <f>SUM(AJ112:AJ121)</f>
        <v>93810.59354</v>
      </c>
    </row>
    <row r="123" ht="12.0" customHeight="1">
      <c r="A123" s="5"/>
      <c r="B123" s="35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J123" s="42"/>
    </row>
    <row r="124" ht="12.0" customHeight="1">
      <c r="A124" s="5"/>
      <c r="B124" s="4" t="s">
        <v>120</v>
      </c>
      <c r="C124" s="38"/>
      <c r="D124" s="38"/>
      <c r="E124" s="38">
        <v>32.0105</v>
      </c>
      <c r="F124" s="38">
        <v>25.0</v>
      </c>
      <c r="G124" s="38">
        <v>28.0</v>
      </c>
      <c r="H124" s="38"/>
      <c r="I124" s="38">
        <v>0.0</v>
      </c>
      <c r="J124" s="38">
        <v>30.0</v>
      </c>
      <c r="K124" s="38">
        <v>0.0</v>
      </c>
      <c r="L124" s="38"/>
      <c r="M124" s="38">
        <v>0.0</v>
      </c>
      <c r="N124" s="38"/>
      <c r="O124" s="38">
        <v>43.054</v>
      </c>
      <c r="P124" s="38">
        <v>0.0</v>
      </c>
      <c r="Q124" s="38"/>
      <c r="R124" s="38">
        <v>0.0</v>
      </c>
      <c r="S124" s="38">
        <v>0.0</v>
      </c>
      <c r="T124" s="38">
        <v>127.0</v>
      </c>
      <c r="U124" s="38"/>
      <c r="V124" s="38">
        <v>0.0</v>
      </c>
      <c r="W124" s="38">
        <v>17.0</v>
      </c>
      <c r="X124" s="38">
        <v>0.0</v>
      </c>
      <c r="Y124" s="38"/>
      <c r="Z124" s="38">
        <v>15.0</v>
      </c>
      <c r="AA124" s="38">
        <v>0.0</v>
      </c>
      <c r="AB124" s="38"/>
      <c r="AC124" s="38"/>
      <c r="AD124" s="38">
        <v>0.0</v>
      </c>
      <c r="AE124" s="38"/>
      <c r="AF124" s="38">
        <v>3.0</v>
      </c>
      <c r="AG124" s="38">
        <v>11.0</v>
      </c>
      <c r="AH124" s="38">
        <v>37.0</v>
      </c>
      <c r="AJ124" s="37">
        <f>SUM(B124:AI124)</f>
        <v>368.0645</v>
      </c>
    </row>
    <row r="125" ht="12.0" customHeight="1">
      <c r="A125" s="5"/>
      <c r="B125" s="35" t="s">
        <v>121</v>
      </c>
      <c r="C125" s="39">
        <v>9620.0</v>
      </c>
      <c r="D125" s="39">
        <v>284.0</v>
      </c>
      <c r="E125" s="39">
        <v>422.88004000000035</v>
      </c>
      <c r="F125" s="39">
        <v>3292.0</v>
      </c>
      <c r="G125" s="39">
        <v>3626.0</v>
      </c>
      <c r="H125" s="39">
        <v>1184.0</v>
      </c>
      <c r="I125" s="39">
        <v>-14459.0</v>
      </c>
      <c r="J125" s="39">
        <v>2158.0</v>
      </c>
      <c r="K125" s="39">
        <v>2959.0</v>
      </c>
      <c r="L125" s="39">
        <v>185.0</v>
      </c>
      <c r="M125" s="39">
        <v>1969.0</v>
      </c>
      <c r="N125" s="39">
        <v>2391.0</v>
      </c>
      <c r="O125" s="39">
        <v>5807.376</v>
      </c>
      <c r="P125" s="39">
        <v>420.0</v>
      </c>
      <c r="Q125" s="39">
        <v>1525.0</v>
      </c>
      <c r="R125" s="39">
        <v>1480.0</v>
      </c>
      <c r="S125" s="39">
        <v>2710.0</v>
      </c>
      <c r="T125" s="39">
        <v>1372.0</v>
      </c>
      <c r="U125" s="39">
        <v>1188.7199999999998</v>
      </c>
      <c r="V125" s="39">
        <v>510.0</v>
      </c>
      <c r="W125" s="39">
        <v>4813.0</v>
      </c>
      <c r="X125" s="39">
        <v>12516.0</v>
      </c>
      <c r="Y125" s="39">
        <v>1678.0</v>
      </c>
      <c r="Z125" s="39">
        <v>11203.0</v>
      </c>
      <c r="AA125" s="39">
        <v>47.55299999999963</v>
      </c>
      <c r="AB125" s="39">
        <v>1063.0</v>
      </c>
      <c r="AC125" s="39">
        <v>4288.0</v>
      </c>
      <c r="AD125" s="39">
        <v>3081.0</v>
      </c>
      <c r="AE125" s="39">
        <v>6610.0</v>
      </c>
      <c r="AF125" s="39">
        <v>4380.0</v>
      </c>
      <c r="AG125" s="39">
        <v>701.0</v>
      </c>
      <c r="AH125" s="39">
        <v>14417.0</v>
      </c>
      <c r="AJ125" s="39">
        <f>AJ122-AJ124</f>
        <v>93442.52904</v>
      </c>
    </row>
    <row r="126" ht="12.0" customHeight="1">
      <c r="A126" s="5"/>
      <c r="B126" s="4" t="s">
        <v>122</v>
      </c>
      <c r="C126" s="38"/>
      <c r="D126" s="38"/>
      <c r="E126" s="38">
        <v>0.0</v>
      </c>
      <c r="F126" s="38"/>
      <c r="G126" s="38"/>
      <c r="H126" s="38"/>
      <c r="I126" s="38">
        <v>0.0</v>
      </c>
      <c r="J126" s="38">
        <v>0.0</v>
      </c>
      <c r="K126" s="38">
        <v>0.0</v>
      </c>
      <c r="L126" s="38"/>
      <c r="M126" s="38">
        <v>0.0</v>
      </c>
      <c r="N126" s="38"/>
      <c r="O126" s="38"/>
      <c r="P126" s="38">
        <v>0.0</v>
      </c>
      <c r="Q126" s="38">
        <v>-282.0</v>
      </c>
      <c r="R126" s="38">
        <v>0.0</v>
      </c>
      <c r="S126" s="38">
        <v>0.0</v>
      </c>
      <c r="T126" s="38"/>
      <c r="U126" s="38"/>
      <c r="V126" s="38">
        <v>0.0</v>
      </c>
      <c r="W126" s="38">
        <v>0.0</v>
      </c>
      <c r="X126" s="38">
        <v>0.0</v>
      </c>
      <c r="Y126" s="38"/>
      <c r="Z126" s="38"/>
      <c r="AA126" s="38">
        <v>0.0</v>
      </c>
      <c r="AB126" s="38"/>
      <c r="AC126" s="38">
        <v>319.0</v>
      </c>
      <c r="AD126" s="38">
        <v>0.0</v>
      </c>
      <c r="AE126" s="38"/>
      <c r="AF126" s="38">
        <v>0.0</v>
      </c>
      <c r="AG126" s="38"/>
      <c r="AH126" s="38"/>
      <c r="AJ126" s="37">
        <f>SUM(B126:AI126)</f>
        <v>37</v>
      </c>
    </row>
    <row r="127" ht="12.0" customHeight="1">
      <c r="A127" s="5"/>
      <c r="B127" s="35" t="s">
        <v>123</v>
      </c>
      <c r="C127" s="39">
        <v>9620.0</v>
      </c>
      <c r="D127" s="39">
        <v>284.0</v>
      </c>
      <c r="E127" s="39">
        <v>422.88004000000035</v>
      </c>
      <c r="F127" s="39">
        <v>3292.0</v>
      </c>
      <c r="G127" s="39">
        <v>3626.0</v>
      </c>
      <c r="H127" s="39">
        <v>1184.0</v>
      </c>
      <c r="I127" s="39">
        <v>-14459.0</v>
      </c>
      <c r="J127" s="39">
        <v>2158.0</v>
      </c>
      <c r="K127" s="39">
        <v>2959.0</v>
      </c>
      <c r="L127" s="39">
        <v>185.0</v>
      </c>
      <c r="M127" s="39">
        <v>1969.0</v>
      </c>
      <c r="N127" s="39">
        <v>2391.0</v>
      </c>
      <c r="O127" s="39">
        <v>5807.376</v>
      </c>
      <c r="P127" s="39">
        <v>420.0</v>
      </c>
      <c r="Q127" s="39">
        <v>1243.0</v>
      </c>
      <c r="R127" s="39">
        <v>1480.0</v>
      </c>
      <c r="S127" s="39">
        <v>2710.0</v>
      </c>
      <c r="T127" s="39">
        <v>1372.0</v>
      </c>
      <c r="U127" s="39">
        <v>1188.7199999999998</v>
      </c>
      <c r="V127" s="39">
        <v>510.0</v>
      </c>
      <c r="W127" s="39">
        <v>4813.0</v>
      </c>
      <c r="X127" s="39">
        <v>12516.0</v>
      </c>
      <c r="Y127" s="39">
        <v>1678.0</v>
      </c>
      <c r="Z127" s="39">
        <v>11203.0</v>
      </c>
      <c r="AA127" s="39">
        <v>47.55299999999963</v>
      </c>
      <c r="AB127" s="39">
        <v>1063.0</v>
      </c>
      <c r="AC127" s="39">
        <v>4607.0</v>
      </c>
      <c r="AD127" s="39">
        <v>3081.0</v>
      </c>
      <c r="AE127" s="39">
        <v>6610.0</v>
      </c>
      <c r="AF127" s="39">
        <v>4380.0</v>
      </c>
      <c r="AG127" s="39">
        <v>701.0</v>
      </c>
      <c r="AH127" s="39">
        <v>14417.0</v>
      </c>
      <c r="AJ127" s="39">
        <f>AJ125+AJ126</f>
        <v>93479.52904</v>
      </c>
    </row>
    <row r="128" ht="12.0" customHeight="1">
      <c r="A128" s="5"/>
      <c r="B128" s="4" t="s">
        <v>124</v>
      </c>
      <c r="C128" s="71"/>
      <c r="D128" s="71"/>
      <c r="E128" s="71">
        <v>0.0</v>
      </c>
      <c r="F128" s="71"/>
      <c r="G128" s="71"/>
      <c r="H128" s="71"/>
      <c r="I128" s="71">
        <v>0.0</v>
      </c>
      <c r="J128" s="71">
        <v>0.0</v>
      </c>
      <c r="K128" s="71">
        <v>0.0</v>
      </c>
      <c r="L128" s="71"/>
      <c r="M128" s="71">
        <v>0.0</v>
      </c>
      <c r="N128" s="71"/>
      <c r="O128" s="71"/>
      <c r="P128" s="71">
        <v>0.0</v>
      </c>
      <c r="Q128" s="71"/>
      <c r="R128" s="71">
        <v>0.0</v>
      </c>
      <c r="S128" s="71">
        <v>0.0</v>
      </c>
      <c r="T128" s="71"/>
      <c r="U128" s="71"/>
      <c r="V128" s="71">
        <v>0.0</v>
      </c>
      <c r="W128" s="71">
        <v>0.0</v>
      </c>
      <c r="X128" s="71">
        <v>0.0</v>
      </c>
      <c r="Y128" s="71"/>
      <c r="Z128" s="71"/>
      <c r="AA128" s="71">
        <v>0.0</v>
      </c>
      <c r="AB128" s="71"/>
      <c r="AC128" s="71"/>
      <c r="AD128" s="71">
        <v>0.0</v>
      </c>
      <c r="AE128" s="71"/>
      <c r="AF128" s="71">
        <v>0.0</v>
      </c>
      <c r="AG128" s="71"/>
      <c r="AH128" s="71"/>
      <c r="AJ128" s="37">
        <f>SUM(B128:AI128)</f>
        <v>0</v>
      </c>
    </row>
    <row r="129" ht="12.0" customHeight="1">
      <c r="A129" s="5"/>
      <c r="B129" s="35" t="s">
        <v>125</v>
      </c>
      <c r="C129" s="72">
        <v>9620.0</v>
      </c>
      <c r="D129" s="72">
        <v>284.0</v>
      </c>
      <c r="E129" s="72">
        <v>422.88004000000035</v>
      </c>
      <c r="F129" s="72">
        <v>3292.0</v>
      </c>
      <c r="G129" s="72">
        <v>3626.0</v>
      </c>
      <c r="H129" s="72">
        <v>1184.0</v>
      </c>
      <c r="I129" s="72">
        <v>-14459.0</v>
      </c>
      <c r="J129" s="72">
        <v>2158.0</v>
      </c>
      <c r="K129" s="72">
        <v>2959.0</v>
      </c>
      <c r="L129" s="72">
        <v>185.0</v>
      </c>
      <c r="M129" s="72">
        <v>1969.0</v>
      </c>
      <c r="N129" s="72">
        <v>2391.0</v>
      </c>
      <c r="O129" s="72">
        <v>5807.376</v>
      </c>
      <c r="P129" s="72">
        <v>420.0</v>
      </c>
      <c r="Q129" s="72">
        <v>1243.0</v>
      </c>
      <c r="R129" s="72">
        <v>1480.0</v>
      </c>
      <c r="S129" s="72">
        <v>2710.0</v>
      </c>
      <c r="T129" s="72">
        <v>1372.0</v>
      </c>
      <c r="U129" s="72">
        <v>1188.7199999999998</v>
      </c>
      <c r="V129" s="72">
        <v>510.0</v>
      </c>
      <c r="W129" s="72">
        <v>4813.0</v>
      </c>
      <c r="X129" s="72">
        <v>12516.0</v>
      </c>
      <c r="Y129" s="72">
        <v>1678.0</v>
      </c>
      <c r="Z129" s="72">
        <v>11203.0</v>
      </c>
      <c r="AA129" s="72">
        <v>47.55299999999963</v>
      </c>
      <c r="AB129" s="72">
        <v>1063.0</v>
      </c>
      <c r="AC129" s="72">
        <v>4607.0</v>
      </c>
      <c r="AD129" s="72">
        <v>3081.0</v>
      </c>
      <c r="AE129" s="72">
        <v>6610.0</v>
      </c>
      <c r="AF129" s="72">
        <v>4380.0</v>
      </c>
      <c r="AG129" s="72">
        <v>701.0</v>
      </c>
      <c r="AH129" s="72">
        <v>14417.0</v>
      </c>
      <c r="AJ129" s="72">
        <f>SUM(AJ127:AJ128)</f>
        <v>93479.52904</v>
      </c>
    </row>
    <row r="130" ht="12.0" customHeight="1">
      <c r="A130" s="5"/>
      <c r="B130" s="4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J130" s="41"/>
    </row>
    <row r="131" ht="12.0" customHeight="1">
      <c r="A131" s="5"/>
      <c r="B131" s="44" t="s">
        <v>126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J131" s="4"/>
    </row>
    <row r="132" ht="12.0" customHeight="1">
      <c r="A132" s="5"/>
      <c r="B132" s="4" t="s">
        <v>127</v>
      </c>
      <c r="C132" s="37">
        <v>-134.0</v>
      </c>
      <c r="D132" s="37"/>
      <c r="E132" s="37">
        <v>187.971</v>
      </c>
      <c r="F132" s="37">
        <v>-142.0</v>
      </c>
      <c r="G132" s="37">
        <v>687.0</v>
      </c>
      <c r="H132" s="37">
        <v>-55.0</v>
      </c>
      <c r="I132" s="37">
        <v>11082.0</v>
      </c>
      <c r="J132" s="37">
        <v>615.0</v>
      </c>
      <c r="K132" s="37">
        <v>80.0</v>
      </c>
      <c r="L132" s="37"/>
      <c r="M132" s="37">
        <v>86.0</v>
      </c>
      <c r="N132" s="37">
        <v>-307.0</v>
      </c>
      <c r="O132" s="37">
        <v>618.697</v>
      </c>
      <c r="P132" s="37">
        <v>0.0</v>
      </c>
      <c r="Q132" s="37"/>
      <c r="R132" s="37">
        <v>689.0</v>
      </c>
      <c r="S132" s="37">
        <v>1421.0</v>
      </c>
      <c r="T132" s="37">
        <v>69.0</v>
      </c>
      <c r="U132" s="37">
        <v>85.0</v>
      </c>
      <c r="V132" s="37">
        <v>436.0</v>
      </c>
      <c r="W132" s="37">
        <v>112.0</v>
      </c>
      <c r="X132" s="37">
        <v>162.0</v>
      </c>
      <c r="Y132" s="37">
        <v>-7.0</v>
      </c>
      <c r="Z132" s="37">
        <v>2888.0</v>
      </c>
      <c r="AA132" s="37">
        <v>0.0</v>
      </c>
      <c r="AB132" s="37">
        <v>253.0</v>
      </c>
      <c r="AC132" s="37">
        <v>-1050.0</v>
      </c>
      <c r="AD132" s="37">
        <v>-430.0</v>
      </c>
      <c r="AE132" s="37">
        <v>160.0</v>
      </c>
      <c r="AF132" s="37">
        <v>367.0</v>
      </c>
      <c r="AG132" s="37">
        <v>216.0</v>
      </c>
      <c r="AH132" s="37">
        <v>2193.0</v>
      </c>
      <c r="AJ132" s="37">
        <f t="shared" ref="AJ132:AJ133" si="13">SUM(B132:AI132)</f>
        <v>20282.668</v>
      </c>
    </row>
    <row r="133" ht="12.0" customHeight="1">
      <c r="A133" s="5"/>
      <c r="B133" s="4" t="s">
        <v>93</v>
      </c>
      <c r="C133" s="38"/>
      <c r="D133" s="38"/>
      <c r="E133" s="38">
        <v>0.0</v>
      </c>
      <c r="F133" s="38">
        <v>14.0</v>
      </c>
      <c r="G133" s="38"/>
      <c r="H133" s="38"/>
      <c r="I133" s="38">
        <v>0.0</v>
      </c>
      <c r="J133" s="38">
        <v>0.0</v>
      </c>
      <c r="K133" s="38">
        <v>0.0</v>
      </c>
      <c r="L133" s="38"/>
      <c r="M133" s="38">
        <v>0.0</v>
      </c>
      <c r="N133" s="38"/>
      <c r="O133" s="38">
        <v>0.0</v>
      </c>
      <c r="P133" s="38">
        <v>0.0</v>
      </c>
      <c r="Q133" s="38"/>
      <c r="R133" s="38">
        <v>0.0</v>
      </c>
      <c r="S133" s="38">
        <v>0.0</v>
      </c>
      <c r="T133" s="38">
        <v>-1940.0</v>
      </c>
      <c r="U133" s="38">
        <v>0.0</v>
      </c>
      <c r="V133" s="38">
        <v>0.0</v>
      </c>
      <c r="W133" s="38">
        <v>16.0</v>
      </c>
      <c r="X133" s="38">
        <v>-1858.0</v>
      </c>
      <c r="Y133" s="38"/>
      <c r="Z133" s="38">
        <v>256.0</v>
      </c>
      <c r="AA133" s="38">
        <v>0.0</v>
      </c>
      <c r="AB133" s="38"/>
      <c r="AC133" s="38"/>
      <c r="AD133" s="38">
        <v>0.0</v>
      </c>
      <c r="AE133" s="38">
        <v>-59.0</v>
      </c>
      <c r="AF133" s="38">
        <v>0.0</v>
      </c>
      <c r="AG133" s="38">
        <v>510.0</v>
      </c>
      <c r="AH133" s="38"/>
      <c r="AJ133" s="37">
        <f t="shared" si="13"/>
        <v>-3061</v>
      </c>
    </row>
    <row r="134" ht="12.0" customHeight="1">
      <c r="A134" s="5"/>
      <c r="B134" s="35" t="s">
        <v>128</v>
      </c>
      <c r="C134" s="39">
        <v>9486.0</v>
      </c>
      <c r="D134" s="39">
        <v>284.0</v>
      </c>
      <c r="E134" s="39">
        <v>610.85</v>
      </c>
      <c r="F134" s="39">
        <v>3164.0</v>
      </c>
      <c r="G134" s="39">
        <v>4313.0</v>
      </c>
      <c r="H134" s="39">
        <v>1129.0</v>
      </c>
      <c r="I134" s="39">
        <v>-3377.0</v>
      </c>
      <c r="J134" s="39">
        <v>2773.0</v>
      </c>
      <c r="K134" s="39">
        <v>3039.0</v>
      </c>
      <c r="L134" s="39">
        <v>185.0</v>
      </c>
      <c r="M134" s="39">
        <v>2055.0</v>
      </c>
      <c r="N134" s="39">
        <v>2084.0</v>
      </c>
      <c r="O134" s="39">
        <v>6426.073</v>
      </c>
      <c r="P134" s="39">
        <v>420.0</v>
      </c>
      <c r="Q134" s="39">
        <v>1243.0</v>
      </c>
      <c r="R134" s="39">
        <v>2169.0</v>
      </c>
      <c r="S134" s="39">
        <v>4131.0</v>
      </c>
      <c r="T134" s="39">
        <v>-499.0</v>
      </c>
      <c r="U134" s="39">
        <v>1273.7199999999998</v>
      </c>
      <c r="V134" s="39">
        <v>946.0</v>
      </c>
      <c r="W134" s="39">
        <v>4941.0</v>
      </c>
      <c r="X134" s="39">
        <v>10820.0</v>
      </c>
      <c r="Y134" s="39">
        <v>1671.0</v>
      </c>
      <c r="Z134" s="39">
        <v>14347.0</v>
      </c>
      <c r="AA134" s="39">
        <v>47.55299999999963</v>
      </c>
      <c r="AB134" s="39">
        <v>1316.0</v>
      </c>
      <c r="AC134" s="39">
        <v>3557.0</v>
      </c>
      <c r="AD134" s="39">
        <v>2651.0</v>
      </c>
      <c r="AE134" s="39">
        <v>6711.0</v>
      </c>
      <c r="AF134" s="39">
        <v>4747.0</v>
      </c>
      <c r="AG134" s="39">
        <v>1427.0</v>
      </c>
      <c r="AH134" s="39">
        <v>16610.0</v>
      </c>
      <c r="AJ134" s="39">
        <f>SUM(AJ129:AJ133)</f>
        <v>110701.197</v>
      </c>
    </row>
    <row r="135" ht="12.0" customHeight="1">
      <c r="A135" s="5"/>
      <c r="B135" s="4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J135" s="42"/>
    </row>
    <row r="136" ht="12.0" customHeight="1">
      <c r="A136" s="5"/>
      <c r="B136" s="44" t="s">
        <v>129</v>
      </c>
      <c r="C136" s="38">
        <v>94265.0</v>
      </c>
      <c r="D136" s="38">
        <v>1876.0</v>
      </c>
      <c r="E136" s="38">
        <v>50276.36676000001</v>
      </c>
      <c r="F136" s="38">
        <v>38329.0</v>
      </c>
      <c r="G136" s="38">
        <v>65933.0</v>
      </c>
      <c r="H136" s="38">
        <v>11618.0</v>
      </c>
      <c r="I136" s="38">
        <v>95433.0</v>
      </c>
      <c r="J136" s="38">
        <v>41542.0</v>
      </c>
      <c r="K136" s="38">
        <v>38399.0</v>
      </c>
      <c r="L136" s="38">
        <v>2224.0</v>
      </c>
      <c r="M136" s="38">
        <v>5852.0</v>
      </c>
      <c r="N136" s="38">
        <v>28963.0</v>
      </c>
      <c r="O136" s="38">
        <v>22839.211</v>
      </c>
      <c r="P136" s="38">
        <v>24994.0</v>
      </c>
      <c r="Q136" s="38">
        <v>21309.0</v>
      </c>
      <c r="R136" s="38">
        <v>32485.0</v>
      </c>
      <c r="S136" s="38">
        <v>85996.0</v>
      </c>
      <c r="T136" s="38">
        <v>33085.0</v>
      </c>
      <c r="U136" s="38">
        <v>12579.68</v>
      </c>
      <c r="V136" s="38">
        <v>20868.0</v>
      </c>
      <c r="W136" s="38">
        <v>47695.0</v>
      </c>
      <c r="X136" s="38">
        <v>51274.0</v>
      </c>
      <c r="Y136" s="38">
        <v>22303.0</v>
      </c>
      <c r="Z136" s="38">
        <v>365895.0</v>
      </c>
      <c r="AA136" s="38">
        <v>4605.665</v>
      </c>
      <c r="AB136" s="38">
        <v>16935.0</v>
      </c>
      <c r="AC136" s="38">
        <v>-6684.0</v>
      </c>
      <c r="AD136" s="38">
        <v>135855.0</v>
      </c>
      <c r="AE136" s="38">
        <v>139484.0</v>
      </c>
      <c r="AF136" s="38">
        <v>56683.0</v>
      </c>
      <c r="AG136" s="38">
        <v>49267.0</v>
      </c>
      <c r="AH136" s="38">
        <v>143157.0</v>
      </c>
      <c r="AJ136" s="37">
        <f>SUM(B136:AI136)</f>
        <v>1755335.923</v>
      </c>
    </row>
    <row r="137" ht="12.0" customHeight="1">
      <c r="A137" s="5"/>
      <c r="B137" s="4" t="s">
        <v>130</v>
      </c>
      <c r="C137" s="39">
        <v>9486.0</v>
      </c>
      <c r="D137" s="39">
        <v>284.0</v>
      </c>
      <c r="E137" s="39">
        <v>610.85</v>
      </c>
      <c r="F137" s="39">
        <v>3164.0</v>
      </c>
      <c r="G137" s="39">
        <v>4313.0</v>
      </c>
      <c r="H137" s="39">
        <v>1129.0</v>
      </c>
      <c r="I137" s="39">
        <v>-3377.0</v>
      </c>
      <c r="J137" s="39">
        <v>2773.0</v>
      </c>
      <c r="K137" s="39">
        <v>3039.0</v>
      </c>
      <c r="L137" s="39">
        <v>185.0</v>
      </c>
      <c r="M137" s="39">
        <v>2055.0</v>
      </c>
      <c r="N137" s="39">
        <v>2084.0</v>
      </c>
      <c r="O137" s="39">
        <v>6426.073</v>
      </c>
      <c r="P137" s="39">
        <v>420.0</v>
      </c>
      <c r="Q137" s="39">
        <v>1243.0</v>
      </c>
      <c r="R137" s="39">
        <v>2169.0</v>
      </c>
      <c r="S137" s="39">
        <v>4131.0</v>
      </c>
      <c r="T137" s="39">
        <v>-499.0</v>
      </c>
      <c r="U137" s="39">
        <v>1273.7199999999993</v>
      </c>
      <c r="V137" s="39">
        <v>946.0</v>
      </c>
      <c r="W137" s="39">
        <v>4941.0</v>
      </c>
      <c r="X137" s="39">
        <v>10820.0</v>
      </c>
      <c r="Y137" s="39">
        <v>1671.0</v>
      </c>
      <c r="Z137" s="39">
        <v>14347.0</v>
      </c>
      <c r="AA137" s="39">
        <v>47.55299999999963</v>
      </c>
      <c r="AB137" s="39">
        <v>1316.0</v>
      </c>
      <c r="AC137" s="39">
        <v>3557.0</v>
      </c>
      <c r="AD137" s="39">
        <v>2651.0</v>
      </c>
      <c r="AE137" s="39">
        <v>6711.0</v>
      </c>
      <c r="AF137" s="39">
        <v>4747.0</v>
      </c>
      <c r="AG137" s="39">
        <v>1427.0</v>
      </c>
      <c r="AH137" s="39">
        <v>16610.0</v>
      </c>
      <c r="AJ137" s="39">
        <f>+AJ138-AJ136</f>
        <v>110701.1988</v>
      </c>
    </row>
    <row r="138" ht="12.0" customHeight="1">
      <c r="A138" s="5"/>
      <c r="B138" s="44" t="s">
        <v>131</v>
      </c>
      <c r="C138" s="38">
        <v>103751.0</v>
      </c>
      <c r="D138" s="38">
        <v>2160.0</v>
      </c>
      <c r="E138" s="38">
        <v>50887.21957000001</v>
      </c>
      <c r="F138" s="38">
        <v>41493.0</v>
      </c>
      <c r="G138" s="38">
        <v>70246.0</v>
      </c>
      <c r="H138" s="38">
        <v>12747.0</v>
      </c>
      <c r="I138" s="38">
        <v>92056.0</v>
      </c>
      <c r="J138" s="38">
        <v>44315.0</v>
      </c>
      <c r="K138" s="38">
        <v>41438.0</v>
      </c>
      <c r="L138" s="38">
        <v>2409.0</v>
      </c>
      <c r="M138" s="38">
        <v>7907.0</v>
      </c>
      <c r="N138" s="38">
        <v>31047.0</v>
      </c>
      <c r="O138" s="38">
        <v>29265.284</v>
      </c>
      <c r="P138" s="38">
        <v>25414.0</v>
      </c>
      <c r="Q138" s="38">
        <v>22552.0</v>
      </c>
      <c r="R138" s="38">
        <v>34654.0</v>
      </c>
      <c r="S138" s="38">
        <v>90127.0</v>
      </c>
      <c r="T138" s="38">
        <v>32586.0</v>
      </c>
      <c r="U138" s="38">
        <v>13853.4</v>
      </c>
      <c r="V138" s="38">
        <v>21814.0</v>
      </c>
      <c r="W138" s="38">
        <v>52636.0</v>
      </c>
      <c r="X138" s="38">
        <v>62094.0</v>
      </c>
      <c r="Y138" s="38">
        <v>23974.0</v>
      </c>
      <c r="Z138" s="38">
        <v>380242.0</v>
      </c>
      <c r="AA138" s="38">
        <v>4653.218</v>
      </c>
      <c r="AB138" s="38">
        <v>18251.0</v>
      </c>
      <c r="AC138" s="38">
        <v>-3127.0</v>
      </c>
      <c r="AD138" s="38">
        <v>138506.0</v>
      </c>
      <c r="AE138" s="38">
        <v>146195.0</v>
      </c>
      <c r="AF138" s="38">
        <v>61430.0</v>
      </c>
      <c r="AG138" s="38">
        <v>50694.0</v>
      </c>
      <c r="AH138" s="38">
        <v>159767.0</v>
      </c>
      <c r="AJ138" s="37">
        <f>SUM(B138:AI138)</f>
        <v>1866037.122</v>
      </c>
    </row>
    <row r="139" ht="12.0" customHeight="1">
      <c r="A139" s="28"/>
      <c r="B139" s="47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J139" s="42"/>
    </row>
    <row r="140" ht="12.0" customHeight="1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J140" s="73"/>
    </row>
    <row r="141" ht="12.0" customHeight="1">
      <c r="A141" s="50"/>
      <c r="B141" s="51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J141" s="52"/>
    </row>
    <row r="142" ht="12.0" customHeight="1">
      <c r="A142" s="53"/>
      <c r="B142" s="63" t="s">
        <v>132</v>
      </c>
      <c r="C142" s="55" t="s">
        <v>2</v>
      </c>
      <c r="D142" s="55" t="s">
        <v>2</v>
      </c>
      <c r="E142" s="55" t="s">
        <v>2</v>
      </c>
      <c r="F142" s="55" t="s">
        <v>2</v>
      </c>
      <c r="G142" s="55" t="s">
        <v>2</v>
      </c>
      <c r="H142" s="55" t="s">
        <v>2</v>
      </c>
      <c r="I142" s="55" t="s">
        <v>2</v>
      </c>
      <c r="J142" s="55" t="s">
        <v>2</v>
      </c>
      <c r="K142" s="55" t="s">
        <v>2</v>
      </c>
      <c r="L142" s="55" t="s">
        <v>2</v>
      </c>
      <c r="M142" s="55" t="s">
        <v>2</v>
      </c>
      <c r="N142" s="55" t="s">
        <v>2</v>
      </c>
      <c r="O142" s="55" t="s">
        <v>2</v>
      </c>
      <c r="P142" s="55" t="s">
        <v>2</v>
      </c>
      <c r="Q142" s="55" t="s">
        <v>2</v>
      </c>
      <c r="R142" s="55" t="s">
        <v>2</v>
      </c>
      <c r="S142" s="55" t="s">
        <v>2</v>
      </c>
      <c r="T142" s="55" t="s">
        <v>2</v>
      </c>
      <c r="U142" s="55" t="s">
        <v>2</v>
      </c>
      <c r="V142" s="55" t="s">
        <v>2</v>
      </c>
      <c r="W142" s="55" t="s">
        <v>2</v>
      </c>
      <c r="X142" s="55" t="s">
        <v>2</v>
      </c>
      <c r="Y142" s="55" t="s">
        <v>2</v>
      </c>
      <c r="Z142" s="55" t="s">
        <v>2</v>
      </c>
      <c r="AA142" s="55" t="s">
        <v>2</v>
      </c>
      <c r="AB142" s="55" t="s">
        <v>2</v>
      </c>
      <c r="AC142" s="55" t="s">
        <v>2</v>
      </c>
      <c r="AD142" s="55" t="s">
        <v>2</v>
      </c>
      <c r="AE142" s="55" t="s">
        <v>2</v>
      </c>
      <c r="AF142" s="55" t="s">
        <v>2</v>
      </c>
      <c r="AG142" s="55" t="s">
        <v>2</v>
      </c>
      <c r="AH142" s="55" t="s">
        <v>2</v>
      </c>
      <c r="AJ142" s="55" t="str">
        <f>+AJ$7</f>
        <v>2024/25</v>
      </c>
    </row>
    <row r="143" ht="12.0" customHeight="1">
      <c r="A143" s="53"/>
      <c r="B143" s="54"/>
      <c r="C143" s="74" t="s">
        <v>44</v>
      </c>
      <c r="D143" s="74" t="s">
        <v>44</v>
      </c>
      <c r="E143" s="74" t="s">
        <v>44</v>
      </c>
      <c r="F143" s="74" t="s">
        <v>44</v>
      </c>
      <c r="G143" s="74" t="s">
        <v>44</v>
      </c>
      <c r="H143" s="74" t="s">
        <v>44</v>
      </c>
      <c r="I143" s="74" t="s">
        <v>44</v>
      </c>
      <c r="J143" s="74" t="s">
        <v>44</v>
      </c>
      <c r="K143" s="74" t="s">
        <v>44</v>
      </c>
      <c r="L143" s="74" t="s">
        <v>44</v>
      </c>
      <c r="M143" s="74" t="s">
        <v>44</v>
      </c>
      <c r="N143" s="74" t="s">
        <v>44</v>
      </c>
      <c r="O143" s="74" t="s">
        <v>44</v>
      </c>
      <c r="P143" s="74" t="s">
        <v>44</v>
      </c>
      <c r="Q143" s="74" t="s">
        <v>44</v>
      </c>
      <c r="R143" s="74" t="s">
        <v>44</v>
      </c>
      <c r="S143" s="74" t="s">
        <v>44</v>
      </c>
      <c r="T143" s="74" t="s">
        <v>44</v>
      </c>
      <c r="U143" s="74" t="s">
        <v>44</v>
      </c>
      <c r="V143" s="74" t="s">
        <v>44</v>
      </c>
      <c r="W143" s="74" t="s">
        <v>44</v>
      </c>
      <c r="X143" s="74" t="s">
        <v>44</v>
      </c>
      <c r="Y143" s="74" t="s">
        <v>44</v>
      </c>
      <c r="Z143" s="74" t="s">
        <v>44</v>
      </c>
      <c r="AA143" s="74" t="s">
        <v>44</v>
      </c>
      <c r="AB143" s="74" t="s">
        <v>44</v>
      </c>
      <c r="AC143" s="74" t="s">
        <v>44</v>
      </c>
      <c r="AD143" s="74" t="s">
        <v>44</v>
      </c>
      <c r="AE143" s="74" t="s">
        <v>44</v>
      </c>
      <c r="AF143" s="74" t="s">
        <v>44</v>
      </c>
      <c r="AG143" s="74" t="s">
        <v>44</v>
      </c>
      <c r="AH143" s="74" t="s">
        <v>44</v>
      </c>
      <c r="AJ143" s="74" t="s">
        <v>44</v>
      </c>
    </row>
    <row r="144" ht="12.0" customHeight="1">
      <c r="A144" s="53"/>
      <c r="B144" s="63" t="s">
        <v>133</v>
      </c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J144" s="64"/>
    </row>
    <row r="145" ht="12.0" customHeight="1">
      <c r="A145" s="53"/>
      <c r="B145" s="4" t="s">
        <v>134</v>
      </c>
      <c r="C145" s="38"/>
      <c r="D145" s="38"/>
      <c r="E145" s="38">
        <v>0.0</v>
      </c>
      <c r="F145" s="38">
        <v>0.0</v>
      </c>
      <c r="G145" s="38"/>
      <c r="H145" s="38"/>
      <c r="I145" s="38">
        <v>0.0</v>
      </c>
      <c r="J145" s="38">
        <v>0.0</v>
      </c>
      <c r="K145" s="38">
        <v>0.0</v>
      </c>
      <c r="L145" s="38"/>
      <c r="M145" s="38">
        <v>0.0</v>
      </c>
      <c r="N145" s="38"/>
      <c r="O145" s="38"/>
      <c r="P145" s="38">
        <v>0.0</v>
      </c>
      <c r="Q145" s="38"/>
      <c r="R145" s="38">
        <v>0.0</v>
      </c>
      <c r="S145" s="38">
        <v>0.0</v>
      </c>
      <c r="T145" s="38">
        <v>0.0</v>
      </c>
      <c r="U145" s="38">
        <v>0.0</v>
      </c>
      <c r="V145" s="38">
        <v>23.0</v>
      </c>
      <c r="W145" s="38">
        <v>0.0</v>
      </c>
      <c r="X145" s="38">
        <v>0.0</v>
      </c>
      <c r="Y145" s="38"/>
      <c r="Z145" s="38"/>
      <c r="AA145" s="38">
        <v>0.0</v>
      </c>
      <c r="AB145" s="38"/>
      <c r="AC145" s="38">
        <v>0.0</v>
      </c>
      <c r="AD145" s="38">
        <v>0.0</v>
      </c>
      <c r="AE145" s="38">
        <v>0.0</v>
      </c>
      <c r="AF145" s="38">
        <v>0.0</v>
      </c>
      <c r="AG145" s="40"/>
      <c r="AH145" s="38"/>
      <c r="AJ145" s="37">
        <f t="shared" ref="AJ145:AJ146" si="14">SUM(B145:AI145)</f>
        <v>23</v>
      </c>
    </row>
    <row r="146" ht="12.0" customHeight="1">
      <c r="A146" s="53"/>
      <c r="B146" s="4" t="s">
        <v>135</v>
      </c>
      <c r="C146" s="38">
        <v>196.0</v>
      </c>
      <c r="D146" s="38">
        <v>51.0</v>
      </c>
      <c r="E146" s="38">
        <v>721.5469700000001</v>
      </c>
      <c r="F146" s="38">
        <v>372.0</v>
      </c>
      <c r="G146" s="38">
        <v>1273.0</v>
      </c>
      <c r="H146" s="38">
        <v>90.0</v>
      </c>
      <c r="I146" s="38">
        <v>1222.0</v>
      </c>
      <c r="J146" s="38">
        <v>352.0</v>
      </c>
      <c r="K146" s="38">
        <v>793.0</v>
      </c>
      <c r="L146" s="38">
        <v>25.0</v>
      </c>
      <c r="M146" s="38">
        <v>385.0</v>
      </c>
      <c r="N146" s="38">
        <v>198.0</v>
      </c>
      <c r="O146" s="38">
        <v>1658.941</v>
      </c>
      <c r="P146" s="38">
        <v>1.0</v>
      </c>
      <c r="Q146" s="38">
        <v>38.0</v>
      </c>
      <c r="R146" s="38">
        <v>173.0</v>
      </c>
      <c r="S146" s="38">
        <v>399.0</v>
      </c>
      <c r="T146" s="38">
        <v>560.0</v>
      </c>
      <c r="U146" s="38">
        <v>442.44</v>
      </c>
      <c r="V146" s="38">
        <v>537.0</v>
      </c>
      <c r="W146" s="38">
        <v>1244.0</v>
      </c>
      <c r="X146" s="38">
        <v>4232.0</v>
      </c>
      <c r="Y146" s="38">
        <v>28.0</v>
      </c>
      <c r="Z146" s="38">
        <v>3880.0</v>
      </c>
      <c r="AA146" s="38">
        <v>43.729</v>
      </c>
      <c r="AB146" s="38">
        <v>501.0</v>
      </c>
      <c r="AC146" s="38">
        <v>136.0</v>
      </c>
      <c r="AD146" s="38">
        <v>539.0</v>
      </c>
      <c r="AE146" s="38">
        <v>350.0</v>
      </c>
      <c r="AF146" s="38">
        <v>1485.0</v>
      </c>
      <c r="AG146" s="38">
        <v>359.0</v>
      </c>
      <c r="AH146" s="38">
        <v>5641.0</v>
      </c>
      <c r="AJ146" s="37">
        <f t="shared" si="14"/>
        <v>27926.65697</v>
      </c>
    </row>
    <row r="147" ht="12.0" customHeight="1">
      <c r="A147" s="53"/>
      <c r="B147" s="63" t="s">
        <v>136</v>
      </c>
      <c r="C147" s="75">
        <v>196.0</v>
      </c>
      <c r="D147" s="75">
        <v>51.0</v>
      </c>
      <c r="E147" s="75">
        <v>721.5469700000001</v>
      </c>
      <c r="F147" s="75">
        <v>372.0</v>
      </c>
      <c r="G147" s="75">
        <v>1273.0</v>
      </c>
      <c r="H147" s="75">
        <v>90.0</v>
      </c>
      <c r="I147" s="75">
        <v>1222.0</v>
      </c>
      <c r="J147" s="75">
        <v>352.0</v>
      </c>
      <c r="K147" s="75">
        <v>793.0</v>
      </c>
      <c r="L147" s="75">
        <v>25.0</v>
      </c>
      <c r="M147" s="75">
        <v>385.0</v>
      </c>
      <c r="N147" s="75">
        <v>198.0</v>
      </c>
      <c r="O147" s="75">
        <v>1658.941</v>
      </c>
      <c r="P147" s="75">
        <v>1.0</v>
      </c>
      <c r="Q147" s="75">
        <v>38.0</v>
      </c>
      <c r="R147" s="75">
        <v>173.0</v>
      </c>
      <c r="S147" s="75">
        <v>399.0</v>
      </c>
      <c r="T147" s="75">
        <v>560.0</v>
      </c>
      <c r="U147" s="75">
        <v>442.44</v>
      </c>
      <c r="V147" s="75">
        <v>560.0</v>
      </c>
      <c r="W147" s="75">
        <v>1244.0</v>
      </c>
      <c r="X147" s="75">
        <v>4232.0</v>
      </c>
      <c r="Y147" s="75">
        <v>28.0</v>
      </c>
      <c r="Z147" s="75">
        <v>3880.0</v>
      </c>
      <c r="AA147" s="75">
        <v>43.729</v>
      </c>
      <c r="AB147" s="75">
        <v>501.0</v>
      </c>
      <c r="AC147" s="75">
        <v>136.0</v>
      </c>
      <c r="AD147" s="75">
        <v>539.0</v>
      </c>
      <c r="AE147" s="75">
        <v>350.0</v>
      </c>
      <c r="AF147" s="75">
        <v>1485.0</v>
      </c>
      <c r="AG147" s="75">
        <v>359.0</v>
      </c>
      <c r="AH147" s="75">
        <v>5641.0</v>
      </c>
      <c r="AJ147" s="75">
        <f>SUM(AJ145:AJ146)</f>
        <v>27949.65697</v>
      </c>
    </row>
    <row r="148" ht="12.0" customHeight="1">
      <c r="A148" s="53"/>
      <c r="B148" s="63" t="s">
        <v>137</v>
      </c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J148" s="76"/>
    </row>
    <row r="149" ht="12.0" customHeight="1">
      <c r="A149" s="53"/>
      <c r="B149" s="4" t="s">
        <v>138</v>
      </c>
      <c r="C149" s="77">
        <v>-2.0</v>
      </c>
      <c r="D149" s="77"/>
      <c r="E149" s="77">
        <v>0.0</v>
      </c>
      <c r="F149" s="77"/>
      <c r="G149" s="77"/>
      <c r="H149" s="77"/>
      <c r="I149" s="77">
        <v>0.0</v>
      </c>
      <c r="J149" s="77">
        <v>102.0</v>
      </c>
      <c r="K149" s="77">
        <v>103.0</v>
      </c>
      <c r="L149" s="77"/>
      <c r="M149" s="77">
        <v>121.0</v>
      </c>
      <c r="N149" s="77">
        <v>-788.0</v>
      </c>
      <c r="O149" s="77">
        <v>232.503</v>
      </c>
      <c r="P149" s="77">
        <v>0.0</v>
      </c>
      <c r="Q149" s="77"/>
      <c r="R149" s="77">
        <v>176.0</v>
      </c>
      <c r="S149" s="77">
        <v>0.0</v>
      </c>
      <c r="T149" s="77">
        <v>0.0</v>
      </c>
      <c r="U149" s="77">
        <v>48.0</v>
      </c>
      <c r="V149" s="77">
        <v>0.0</v>
      </c>
      <c r="W149" s="77">
        <v>14.0</v>
      </c>
      <c r="X149" s="77">
        <v>0.0</v>
      </c>
      <c r="Y149" s="77">
        <v>92.0</v>
      </c>
      <c r="Z149" s="77">
        <v>762.0</v>
      </c>
      <c r="AA149" s="77">
        <v>0.0</v>
      </c>
      <c r="AB149" s="77">
        <v>76.0</v>
      </c>
      <c r="AC149" s="77">
        <v>0.0</v>
      </c>
      <c r="AD149" s="77">
        <v>0.0</v>
      </c>
      <c r="AE149" s="77">
        <v>74.0</v>
      </c>
      <c r="AF149" s="77">
        <v>147.0</v>
      </c>
      <c r="AG149" s="77">
        <v>42.0</v>
      </c>
      <c r="AH149" s="77">
        <v>-451.0</v>
      </c>
      <c r="AJ149" s="37">
        <f t="shared" ref="AJ149:AJ151" si="15">SUM(B149:AI149)</f>
        <v>748.503</v>
      </c>
    </row>
    <row r="150" ht="12.0" customHeight="1">
      <c r="A150" s="53"/>
      <c r="B150" s="4" t="s">
        <v>139</v>
      </c>
      <c r="C150" s="38">
        <v>0.0</v>
      </c>
      <c r="D150" s="38"/>
      <c r="E150" s="38">
        <v>0.0</v>
      </c>
      <c r="F150" s="38"/>
      <c r="G150" s="38">
        <v>2266.0</v>
      </c>
      <c r="H150" s="38"/>
      <c r="I150" s="38">
        <v>0.0</v>
      </c>
      <c r="J150" s="38"/>
      <c r="K150" s="38">
        <v>0.0</v>
      </c>
      <c r="L150" s="38"/>
      <c r="M150" s="38">
        <v>0.0</v>
      </c>
      <c r="N150" s="38"/>
      <c r="O150" s="38">
        <v>0.0</v>
      </c>
      <c r="P150" s="38">
        <v>0.0</v>
      </c>
      <c r="Q150" s="38"/>
      <c r="R150" s="38">
        <v>0.0</v>
      </c>
      <c r="S150" s="38">
        <v>0.0</v>
      </c>
      <c r="T150" s="38">
        <v>0.0</v>
      </c>
      <c r="U150" s="38">
        <v>0.0</v>
      </c>
      <c r="V150" s="38">
        <v>0.0</v>
      </c>
      <c r="W150" s="38">
        <v>0.0</v>
      </c>
      <c r="X150" s="38">
        <v>0.0</v>
      </c>
      <c r="Y150" s="38"/>
      <c r="Z150" s="38"/>
      <c r="AA150" s="38">
        <v>0.0</v>
      </c>
      <c r="AB150" s="38"/>
      <c r="AC150" s="38">
        <v>0.0</v>
      </c>
      <c r="AD150" s="38">
        <v>0.0</v>
      </c>
      <c r="AE150" s="38">
        <v>0.0</v>
      </c>
      <c r="AF150" s="38">
        <v>0.0</v>
      </c>
      <c r="AG150" s="40"/>
      <c r="AH150" s="38"/>
      <c r="AJ150" s="37">
        <f t="shared" si="15"/>
        <v>2266</v>
      </c>
    </row>
    <row r="151" ht="12.0" customHeight="1">
      <c r="A151" s="53"/>
      <c r="B151" s="4" t="s">
        <v>140</v>
      </c>
      <c r="C151" s="38">
        <v>5612.0</v>
      </c>
      <c r="D151" s="38">
        <v>80.0</v>
      </c>
      <c r="E151" s="38">
        <v>3000.119</v>
      </c>
      <c r="F151" s="38">
        <v>3289.0</v>
      </c>
      <c r="G151" s="38">
        <v>11444.0</v>
      </c>
      <c r="H151" s="38">
        <v>920.0</v>
      </c>
      <c r="I151" s="38">
        <v>3198.0</v>
      </c>
      <c r="J151" s="38">
        <v>5324.0</v>
      </c>
      <c r="K151" s="38">
        <v>2382.0</v>
      </c>
      <c r="L151" s="38">
        <v>42.0</v>
      </c>
      <c r="M151" s="38">
        <v>4558.0</v>
      </c>
      <c r="N151" s="38">
        <v>4123.0</v>
      </c>
      <c r="O151" s="38">
        <v>8567.57</v>
      </c>
      <c r="P151" s="38">
        <v>1740.0</v>
      </c>
      <c r="Q151" s="38">
        <v>1209.0</v>
      </c>
      <c r="R151" s="38">
        <v>4250.0</v>
      </c>
      <c r="S151" s="38">
        <v>5769.0</v>
      </c>
      <c r="T151" s="38">
        <v>6079.0</v>
      </c>
      <c r="U151" s="38">
        <v>824.86</v>
      </c>
      <c r="V151" s="38">
        <v>1008.0</v>
      </c>
      <c r="W151" s="38">
        <v>1624.0</v>
      </c>
      <c r="X151" s="38">
        <v>4326.0</v>
      </c>
      <c r="Y151" s="38">
        <v>3404.0</v>
      </c>
      <c r="Z151" s="38">
        <v>33967.0</v>
      </c>
      <c r="AA151" s="38">
        <v>28.55</v>
      </c>
      <c r="AB151" s="38">
        <v>1861.0</v>
      </c>
      <c r="AC151" s="38">
        <v>4485.0</v>
      </c>
      <c r="AD151" s="38">
        <v>10515.0</v>
      </c>
      <c r="AE151" s="38">
        <v>3978.0</v>
      </c>
      <c r="AF151" s="38">
        <v>9578.0</v>
      </c>
      <c r="AG151" s="38">
        <v>2443.0</v>
      </c>
      <c r="AH151" s="38">
        <v>10054.0</v>
      </c>
      <c r="AJ151" s="37">
        <f t="shared" si="15"/>
        <v>159683.099</v>
      </c>
    </row>
    <row r="152" ht="12.0" customHeight="1">
      <c r="A152" s="53"/>
      <c r="B152" s="63" t="s">
        <v>141</v>
      </c>
      <c r="C152" s="75">
        <v>5610.0</v>
      </c>
      <c r="D152" s="75">
        <v>80.0</v>
      </c>
      <c r="E152" s="75">
        <v>3000.119</v>
      </c>
      <c r="F152" s="75">
        <v>3289.0</v>
      </c>
      <c r="G152" s="75">
        <v>13710.0</v>
      </c>
      <c r="H152" s="75">
        <v>920.0</v>
      </c>
      <c r="I152" s="75">
        <v>3198.0</v>
      </c>
      <c r="J152" s="75">
        <v>5426.0</v>
      </c>
      <c r="K152" s="75">
        <v>2485.0</v>
      </c>
      <c r="L152" s="75">
        <v>42.0</v>
      </c>
      <c r="M152" s="75">
        <v>4679.0</v>
      </c>
      <c r="N152" s="75">
        <v>3335.0</v>
      </c>
      <c r="O152" s="75">
        <v>8800.073</v>
      </c>
      <c r="P152" s="75">
        <v>1740.0</v>
      </c>
      <c r="Q152" s="75">
        <v>1209.0</v>
      </c>
      <c r="R152" s="75">
        <v>4426.0</v>
      </c>
      <c r="S152" s="75">
        <v>5769.0</v>
      </c>
      <c r="T152" s="75">
        <v>6079.0</v>
      </c>
      <c r="U152" s="75">
        <v>872.86</v>
      </c>
      <c r="V152" s="75">
        <v>1008.0</v>
      </c>
      <c r="W152" s="75">
        <v>1638.0</v>
      </c>
      <c r="X152" s="75">
        <v>4326.0</v>
      </c>
      <c r="Y152" s="75">
        <v>3496.0</v>
      </c>
      <c r="Z152" s="75">
        <v>34729.0</v>
      </c>
      <c r="AA152" s="75">
        <v>28.55</v>
      </c>
      <c r="AB152" s="75">
        <v>1937.0</v>
      </c>
      <c r="AC152" s="75">
        <v>4485.0</v>
      </c>
      <c r="AD152" s="75">
        <v>10515.0</v>
      </c>
      <c r="AE152" s="75">
        <v>4052.0</v>
      </c>
      <c r="AF152" s="75">
        <v>9725.0</v>
      </c>
      <c r="AG152" s="75">
        <v>2485.0</v>
      </c>
      <c r="AH152" s="75">
        <v>9603.0</v>
      </c>
      <c r="AJ152" s="75">
        <f>SUM(AJ149:AJ151)</f>
        <v>162697.602</v>
      </c>
    </row>
    <row r="153" ht="12.0" customHeight="1">
      <c r="A153" s="5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J153" s="63"/>
    </row>
    <row r="154" ht="12.0" customHeight="1">
      <c r="A154" s="53"/>
      <c r="B154" s="63" t="s">
        <v>142</v>
      </c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J154" s="63"/>
    </row>
    <row r="155" ht="12.0" customHeight="1">
      <c r="A155" s="53"/>
      <c r="B155" s="4" t="s">
        <v>143</v>
      </c>
      <c r="C155" s="77">
        <v>1253.0</v>
      </c>
      <c r="D155" s="77">
        <v>10.0</v>
      </c>
      <c r="E155" s="77">
        <v>0.0</v>
      </c>
      <c r="F155" s="77"/>
      <c r="G155" s="77">
        <v>189.0</v>
      </c>
      <c r="H155" s="77">
        <v>106.0</v>
      </c>
      <c r="I155" s="77">
        <v>0.0</v>
      </c>
      <c r="J155" s="77">
        <v>0.0</v>
      </c>
      <c r="K155" s="77">
        <v>312.0</v>
      </c>
      <c r="L155" s="77"/>
      <c r="M155" s="77">
        <v>206.0</v>
      </c>
      <c r="N155" s="77">
        <v>928.0</v>
      </c>
      <c r="O155" s="77">
        <v>-29.55</v>
      </c>
      <c r="P155" s="77">
        <v>0.0</v>
      </c>
      <c r="Q155" s="77">
        <v>0.0</v>
      </c>
      <c r="R155" s="77">
        <v>22.0</v>
      </c>
      <c r="S155" s="77">
        <v>0.0</v>
      </c>
      <c r="T155" s="77"/>
      <c r="U155" s="77">
        <v>54.0</v>
      </c>
      <c r="V155" s="77">
        <v>1445.0</v>
      </c>
      <c r="W155" s="77">
        <v>1186.0</v>
      </c>
      <c r="X155" s="77">
        <v>5.0</v>
      </c>
      <c r="Y155" s="77"/>
      <c r="Z155" s="77">
        <v>1598.0</v>
      </c>
      <c r="AA155" s="77">
        <v>0.0</v>
      </c>
      <c r="AB155" s="77"/>
      <c r="AC155" s="77">
        <v>611.0</v>
      </c>
      <c r="AD155" s="77">
        <v>1500.0</v>
      </c>
      <c r="AE155" s="77"/>
      <c r="AF155" s="77">
        <v>17.0</v>
      </c>
      <c r="AG155" s="77">
        <v>180.0</v>
      </c>
      <c r="AH155" s="77">
        <v>529.0</v>
      </c>
      <c r="AJ155" s="37">
        <f t="shared" ref="AJ155:AJ156" si="16">SUM(B155:AI155)</f>
        <v>10121.45</v>
      </c>
    </row>
    <row r="156" ht="12.0" customHeight="1">
      <c r="A156" s="53"/>
      <c r="B156" s="4" t="s">
        <v>144</v>
      </c>
      <c r="C156" s="38">
        <v>1385.0</v>
      </c>
      <c r="D156" s="38">
        <v>106.0</v>
      </c>
      <c r="E156" s="38">
        <v>0.0</v>
      </c>
      <c r="F156" s="38"/>
      <c r="G156" s="38">
        <v>155.0</v>
      </c>
      <c r="H156" s="38">
        <v>439.0</v>
      </c>
      <c r="I156" s="38">
        <v>0.0</v>
      </c>
      <c r="J156" s="38">
        <v>0.0</v>
      </c>
      <c r="K156" s="38">
        <v>588.0</v>
      </c>
      <c r="L156" s="38"/>
      <c r="M156" s="38">
        <v>1118.0</v>
      </c>
      <c r="N156" s="38">
        <v>529.0</v>
      </c>
      <c r="O156" s="38">
        <v>-1356.268</v>
      </c>
      <c r="P156" s="38">
        <v>487.0</v>
      </c>
      <c r="Q156" s="38">
        <v>0.0</v>
      </c>
      <c r="R156" s="38">
        <v>1130.0</v>
      </c>
      <c r="S156" s="38">
        <v>0.0</v>
      </c>
      <c r="T156" s="38"/>
      <c r="U156" s="38">
        <v>-40.0</v>
      </c>
      <c r="V156" s="38">
        <v>986.0</v>
      </c>
      <c r="W156" s="38">
        <v>1211.0</v>
      </c>
      <c r="X156" s="38">
        <v>-157.0</v>
      </c>
      <c r="Y156" s="38">
        <v>791.0</v>
      </c>
      <c r="Z156" s="38">
        <v>6269.0</v>
      </c>
      <c r="AA156" s="38">
        <v>0.0</v>
      </c>
      <c r="AB156" s="38"/>
      <c r="AC156" s="38">
        <v>1661.0</v>
      </c>
      <c r="AD156" s="38">
        <v>1880.0</v>
      </c>
      <c r="AE156" s="38"/>
      <c r="AF156" s="38">
        <v>0.0</v>
      </c>
      <c r="AG156" s="38">
        <v>416.0</v>
      </c>
      <c r="AH156" s="38">
        <v>902.0</v>
      </c>
      <c r="AJ156" s="37">
        <f t="shared" si="16"/>
        <v>18499.732</v>
      </c>
    </row>
    <row r="157" ht="12.0" customHeight="1">
      <c r="A157" s="53"/>
      <c r="B157" s="4" t="s">
        <v>145</v>
      </c>
      <c r="C157" s="60">
        <v>-132.0</v>
      </c>
      <c r="D157" s="60">
        <v>-96.0</v>
      </c>
      <c r="E157" s="60">
        <v>0.0</v>
      </c>
      <c r="F157" s="60">
        <v>0.0</v>
      </c>
      <c r="G157" s="60">
        <v>34.0</v>
      </c>
      <c r="H157" s="60">
        <v>-333.0</v>
      </c>
      <c r="I157" s="60">
        <v>0.0</v>
      </c>
      <c r="J157" s="60">
        <v>0.0</v>
      </c>
      <c r="K157" s="60">
        <v>-276.0</v>
      </c>
      <c r="L157" s="60">
        <v>0.0</v>
      </c>
      <c r="M157" s="60">
        <v>-912.0</v>
      </c>
      <c r="N157" s="60">
        <v>399.0</v>
      </c>
      <c r="O157" s="60">
        <v>1326.718</v>
      </c>
      <c r="P157" s="60">
        <v>-487.0</v>
      </c>
      <c r="Q157" s="60">
        <v>0.0</v>
      </c>
      <c r="R157" s="60">
        <v>-1108.0</v>
      </c>
      <c r="S157" s="60">
        <v>0.0</v>
      </c>
      <c r="T157" s="60">
        <v>0.0</v>
      </c>
      <c r="U157" s="60">
        <v>94.0</v>
      </c>
      <c r="V157" s="60">
        <v>459.0</v>
      </c>
      <c r="W157" s="60">
        <v>-25.0</v>
      </c>
      <c r="X157" s="60">
        <v>162.0</v>
      </c>
      <c r="Y157" s="60">
        <v>-791.0</v>
      </c>
      <c r="Z157" s="60">
        <v>-4671.0</v>
      </c>
      <c r="AA157" s="60">
        <v>0.0</v>
      </c>
      <c r="AB157" s="60">
        <v>0.0</v>
      </c>
      <c r="AC157" s="60">
        <v>-1050.0</v>
      </c>
      <c r="AD157" s="60">
        <v>-380.0</v>
      </c>
      <c r="AE157" s="60">
        <v>0.0</v>
      </c>
      <c r="AF157" s="60">
        <v>17.0</v>
      </c>
      <c r="AG157" s="60">
        <v>-236.0</v>
      </c>
      <c r="AH157" s="60">
        <v>-373.0</v>
      </c>
      <c r="AJ157" s="60">
        <f>+AJ155-AJ156</f>
        <v>-8378.282</v>
      </c>
    </row>
    <row r="158" ht="12.0" customHeight="1">
      <c r="A158" s="53"/>
      <c r="B158" s="59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J158" s="52"/>
    </row>
    <row r="159" ht="12.0" customHeight="1">
      <c r="A159" s="68"/>
      <c r="B159" s="69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J159" s="64"/>
    </row>
    <row r="160" ht="12.0" customHeight="1">
      <c r="A160" s="31"/>
      <c r="B160" s="31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J160" s="78"/>
    </row>
    <row r="161" ht="12.0" customHeight="1">
      <c r="A161" s="2"/>
      <c r="B161" s="3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J161" s="41"/>
    </row>
    <row r="162" ht="12.0" customHeight="1">
      <c r="A162" s="5"/>
      <c r="B162" s="79" t="s">
        <v>146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J162" s="41"/>
    </row>
    <row r="163" ht="12.0" customHeight="1">
      <c r="A163" s="5"/>
      <c r="B163" s="6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J163" s="41"/>
    </row>
    <row r="164" ht="12.0" customHeight="1">
      <c r="A164" s="5"/>
      <c r="B164" s="4"/>
      <c r="C164" s="55" t="s">
        <v>2</v>
      </c>
      <c r="D164" s="55" t="s">
        <v>2</v>
      </c>
      <c r="E164" s="55" t="s">
        <v>2</v>
      </c>
      <c r="F164" s="55" t="s">
        <v>2</v>
      </c>
      <c r="G164" s="55" t="s">
        <v>2</v>
      </c>
      <c r="H164" s="55" t="s">
        <v>2</v>
      </c>
      <c r="I164" s="55" t="s">
        <v>2</v>
      </c>
      <c r="J164" s="55" t="s">
        <v>2</v>
      </c>
      <c r="K164" s="55" t="s">
        <v>2</v>
      </c>
      <c r="L164" s="55" t="s">
        <v>2</v>
      </c>
      <c r="M164" s="55" t="s">
        <v>2</v>
      </c>
      <c r="N164" s="55" t="s">
        <v>2</v>
      </c>
      <c r="O164" s="55" t="s">
        <v>2</v>
      </c>
      <c r="P164" s="55" t="s">
        <v>2</v>
      </c>
      <c r="Q164" s="55" t="s">
        <v>2</v>
      </c>
      <c r="R164" s="55" t="s">
        <v>2</v>
      </c>
      <c r="S164" s="55" t="s">
        <v>2</v>
      </c>
      <c r="T164" s="55" t="s">
        <v>2</v>
      </c>
      <c r="U164" s="55" t="s">
        <v>2</v>
      </c>
      <c r="V164" s="55" t="s">
        <v>2</v>
      </c>
      <c r="W164" s="55" t="s">
        <v>2</v>
      </c>
      <c r="X164" s="55" t="s">
        <v>2</v>
      </c>
      <c r="Y164" s="55" t="s">
        <v>2</v>
      </c>
      <c r="Z164" s="55" t="s">
        <v>2</v>
      </c>
      <c r="AA164" s="55" t="s">
        <v>2</v>
      </c>
      <c r="AB164" s="55" t="s">
        <v>2</v>
      </c>
      <c r="AC164" s="55" t="s">
        <v>2</v>
      </c>
      <c r="AD164" s="55" t="s">
        <v>2</v>
      </c>
      <c r="AE164" s="55" t="s">
        <v>2</v>
      </c>
      <c r="AF164" s="55" t="s">
        <v>2</v>
      </c>
      <c r="AG164" s="55" t="s">
        <v>2</v>
      </c>
      <c r="AH164" s="55" t="s">
        <v>2</v>
      </c>
      <c r="AJ164" s="55" t="str">
        <f>+AJ$7</f>
        <v>2024/25</v>
      </c>
    </row>
    <row r="165" ht="12.0" customHeight="1">
      <c r="A165" s="5"/>
      <c r="B165" s="35" t="s">
        <v>109</v>
      </c>
      <c r="C165" s="70" t="s">
        <v>44</v>
      </c>
      <c r="D165" s="70" t="s">
        <v>44</v>
      </c>
      <c r="E165" s="70" t="s">
        <v>44</v>
      </c>
      <c r="F165" s="70" t="s">
        <v>44</v>
      </c>
      <c r="G165" s="70" t="s">
        <v>44</v>
      </c>
      <c r="H165" s="70" t="s">
        <v>44</v>
      </c>
      <c r="I165" s="70" t="s">
        <v>44</v>
      </c>
      <c r="J165" s="70" t="s">
        <v>44</v>
      </c>
      <c r="K165" s="70" t="s">
        <v>44</v>
      </c>
      <c r="L165" s="70" t="s">
        <v>44</v>
      </c>
      <c r="M165" s="70" t="s">
        <v>44</v>
      </c>
      <c r="N165" s="70" t="s">
        <v>44</v>
      </c>
      <c r="O165" s="70" t="s">
        <v>44</v>
      </c>
      <c r="P165" s="70" t="s">
        <v>44</v>
      </c>
      <c r="Q165" s="70" t="s">
        <v>44</v>
      </c>
      <c r="R165" s="70" t="s">
        <v>44</v>
      </c>
      <c r="S165" s="70" t="s">
        <v>44</v>
      </c>
      <c r="T165" s="70" t="s">
        <v>44</v>
      </c>
      <c r="U165" s="70" t="s">
        <v>44</v>
      </c>
      <c r="V165" s="70" t="s">
        <v>44</v>
      </c>
      <c r="W165" s="70" t="s">
        <v>44</v>
      </c>
      <c r="X165" s="70" t="s">
        <v>44</v>
      </c>
      <c r="Y165" s="70" t="s">
        <v>44</v>
      </c>
      <c r="Z165" s="70" t="s">
        <v>44</v>
      </c>
      <c r="AA165" s="70" t="s">
        <v>44</v>
      </c>
      <c r="AB165" s="70" t="s">
        <v>44</v>
      </c>
      <c r="AC165" s="70" t="s">
        <v>44</v>
      </c>
      <c r="AD165" s="70" t="s">
        <v>44</v>
      </c>
      <c r="AE165" s="70" t="s">
        <v>44</v>
      </c>
      <c r="AF165" s="70" t="s">
        <v>44</v>
      </c>
      <c r="AG165" s="70" t="s">
        <v>44</v>
      </c>
      <c r="AH165" s="70" t="s">
        <v>44</v>
      </c>
      <c r="AJ165" s="70" t="s">
        <v>44</v>
      </c>
    </row>
    <row r="166" ht="12.0" customHeight="1">
      <c r="A166" s="5"/>
      <c r="B166" s="4" t="s">
        <v>147</v>
      </c>
      <c r="C166" s="38">
        <v>49058.0</v>
      </c>
      <c r="D166" s="38">
        <v>1594.0</v>
      </c>
      <c r="E166" s="38">
        <v>22937.36834</v>
      </c>
      <c r="F166" s="38">
        <v>26953.0</v>
      </c>
      <c r="G166" s="38">
        <v>56599.0</v>
      </c>
      <c r="H166" s="38">
        <v>6943.0</v>
      </c>
      <c r="I166" s="38">
        <v>49770.0</v>
      </c>
      <c r="J166" s="38">
        <v>25886.0</v>
      </c>
      <c r="K166" s="38">
        <v>22986.0</v>
      </c>
      <c r="L166" s="38"/>
      <c r="M166" s="38">
        <v>17824.0</v>
      </c>
      <c r="N166" s="38">
        <v>18847.0</v>
      </c>
      <c r="O166" s="38">
        <v>42120.156</v>
      </c>
      <c r="P166" s="38">
        <v>11545.0</v>
      </c>
      <c r="Q166" s="38"/>
      <c r="R166" s="38">
        <v>30403.0</v>
      </c>
      <c r="S166" s="38">
        <v>30843.0</v>
      </c>
      <c r="T166" s="38">
        <v>26370.0</v>
      </c>
      <c r="U166" s="38">
        <v>7519.01</v>
      </c>
      <c r="V166" s="38">
        <v>25034.0</v>
      </c>
      <c r="W166" s="38">
        <v>27514.0</v>
      </c>
      <c r="X166" s="38">
        <v>69066.0</v>
      </c>
      <c r="Y166" s="38">
        <v>18138.0</v>
      </c>
      <c r="Z166" s="38">
        <v>112927.0</v>
      </c>
      <c r="AA166" s="38">
        <v>123.503</v>
      </c>
      <c r="AB166" s="38">
        <v>10919.0</v>
      </c>
      <c r="AC166" s="38">
        <v>33489.0</v>
      </c>
      <c r="AD166" s="38">
        <v>54831.0</v>
      </c>
      <c r="AE166" s="38">
        <v>57049.0</v>
      </c>
      <c r="AF166" s="38">
        <v>40292.0</v>
      </c>
      <c r="AG166" s="38">
        <v>39303.0</v>
      </c>
      <c r="AH166" s="38">
        <v>79769.0</v>
      </c>
      <c r="AJ166" s="37">
        <f t="shared" ref="AJ166:AJ167" si="17">SUM(B166:AI166)</f>
        <v>1016652.037</v>
      </c>
    </row>
    <row r="167" ht="12.0" customHeight="1">
      <c r="A167" s="5"/>
      <c r="B167" s="4" t="s">
        <v>148</v>
      </c>
      <c r="C167" s="38"/>
      <c r="D167" s="38"/>
      <c r="E167" s="38">
        <v>589.8832900000001</v>
      </c>
      <c r="F167" s="38"/>
      <c r="G167" s="38">
        <v>1944.0</v>
      </c>
      <c r="H167" s="38"/>
      <c r="I167" s="38">
        <v>0.0</v>
      </c>
      <c r="J167" s="38">
        <v>454.0</v>
      </c>
      <c r="K167" s="38">
        <v>276.0</v>
      </c>
      <c r="L167" s="38">
        <v>3442.0</v>
      </c>
      <c r="M167" s="38">
        <v>4612.0</v>
      </c>
      <c r="N167" s="38">
        <v>6408.0</v>
      </c>
      <c r="O167" s="38">
        <v>8575.227</v>
      </c>
      <c r="P167" s="38">
        <v>870.0</v>
      </c>
      <c r="Q167" s="38">
        <v>11901.0</v>
      </c>
      <c r="R167" s="38">
        <v>1940.0</v>
      </c>
      <c r="S167" s="38">
        <v>10579.0</v>
      </c>
      <c r="T167" s="38">
        <v>94.0</v>
      </c>
      <c r="U167" s="38">
        <v>120.91</v>
      </c>
      <c r="V167" s="38">
        <v>0.0</v>
      </c>
      <c r="W167" s="38">
        <v>145.0</v>
      </c>
      <c r="X167" s="38">
        <v>0.0</v>
      </c>
      <c r="Y167" s="38">
        <v>3371.0</v>
      </c>
      <c r="Z167" s="38">
        <v>42748.0</v>
      </c>
      <c r="AA167" s="38">
        <v>1543.2910000000002</v>
      </c>
      <c r="AB167" s="38">
        <v>3749.0</v>
      </c>
      <c r="AC167" s="38">
        <v>0.0</v>
      </c>
      <c r="AD167" s="38">
        <v>0.0</v>
      </c>
      <c r="AE167" s="38"/>
      <c r="AF167" s="38">
        <v>9218.0</v>
      </c>
      <c r="AG167" s="38">
        <v>695.0</v>
      </c>
      <c r="AH167" s="38">
        <v>2466.0</v>
      </c>
      <c r="AJ167" s="37">
        <f t="shared" si="17"/>
        <v>115741.3113</v>
      </c>
    </row>
    <row r="168" ht="12.0" customHeight="1">
      <c r="A168" s="5"/>
      <c r="B168" s="35" t="s">
        <v>149</v>
      </c>
      <c r="C168" s="39">
        <v>49058.0</v>
      </c>
      <c r="D168" s="39">
        <v>1594.0</v>
      </c>
      <c r="E168" s="39">
        <v>23527.251630000002</v>
      </c>
      <c r="F168" s="39">
        <v>26953.0</v>
      </c>
      <c r="G168" s="39">
        <v>58543.0</v>
      </c>
      <c r="H168" s="39">
        <v>6943.0</v>
      </c>
      <c r="I168" s="39">
        <v>49770.0</v>
      </c>
      <c r="J168" s="39">
        <v>26340.0</v>
      </c>
      <c r="K168" s="39">
        <v>23262.0</v>
      </c>
      <c r="L168" s="39">
        <v>3442.0</v>
      </c>
      <c r="M168" s="39">
        <v>22436.0</v>
      </c>
      <c r="N168" s="39">
        <v>25255.0</v>
      </c>
      <c r="O168" s="39">
        <v>50695.383</v>
      </c>
      <c r="P168" s="39">
        <v>12415.0</v>
      </c>
      <c r="Q168" s="39">
        <v>11901.0</v>
      </c>
      <c r="R168" s="39">
        <v>32343.0</v>
      </c>
      <c r="S168" s="39">
        <v>41422.0</v>
      </c>
      <c r="T168" s="39">
        <v>26464.0</v>
      </c>
      <c r="U168" s="39">
        <v>7639.92</v>
      </c>
      <c r="V168" s="39">
        <v>25034.0</v>
      </c>
      <c r="W168" s="39">
        <v>27659.0</v>
      </c>
      <c r="X168" s="39">
        <v>69066.0</v>
      </c>
      <c r="Y168" s="39">
        <v>21509.0</v>
      </c>
      <c r="Z168" s="39">
        <v>155675.0</v>
      </c>
      <c r="AA168" s="39">
        <v>1666.794</v>
      </c>
      <c r="AB168" s="39">
        <v>14668.0</v>
      </c>
      <c r="AC168" s="39">
        <v>33489.0</v>
      </c>
      <c r="AD168" s="39">
        <v>54831.0</v>
      </c>
      <c r="AE168" s="39">
        <v>57049.0</v>
      </c>
      <c r="AF168" s="39">
        <v>49510.0</v>
      </c>
      <c r="AG168" s="39">
        <v>39998.0</v>
      </c>
      <c r="AH168" s="39">
        <v>82235.0</v>
      </c>
      <c r="AJ168" s="39">
        <f>SUM(AJ166:AJ167)</f>
        <v>1132393.349</v>
      </c>
    </row>
    <row r="169" ht="12.0" customHeight="1">
      <c r="A169" s="5"/>
      <c r="B169" s="4" t="s">
        <v>150</v>
      </c>
      <c r="C169" s="38">
        <v>0.0</v>
      </c>
      <c r="D169" s="38"/>
      <c r="E169" s="38"/>
      <c r="F169" s="38"/>
      <c r="G169" s="38">
        <v>1755.0</v>
      </c>
      <c r="H169" s="38"/>
      <c r="I169" s="38">
        <v>0.0</v>
      </c>
      <c r="J169" s="38">
        <v>0.0</v>
      </c>
      <c r="K169" s="38">
        <v>0.0</v>
      </c>
      <c r="L169" s="38"/>
      <c r="M169" s="38">
        <v>7059.0</v>
      </c>
      <c r="N169" s="38"/>
      <c r="O169" s="38">
        <v>12016.849</v>
      </c>
      <c r="P169" s="38">
        <v>0.0</v>
      </c>
      <c r="Q169" s="38"/>
      <c r="R169" s="38">
        <v>0.0</v>
      </c>
      <c r="S169" s="38">
        <v>25532.0</v>
      </c>
      <c r="T169" s="38">
        <v>258.0</v>
      </c>
      <c r="U169" s="38">
        <v>0.0</v>
      </c>
      <c r="V169" s="38">
        <v>0.0</v>
      </c>
      <c r="W169" s="38">
        <v>0.0</v>
      </c>
      <c r="X169" s="38">
        <v>0.0</v>
      </c>
      <c r="Y169" s="38"/>
      <c r="Z169" s="38">
        <v>21232.0</v>
      </c>
      <c r="AA169" s="38">
        <v>0.0</v>
      </c>
      <c r="AB169" s="38"/>
      <c r="AC169" s="38">
        <v>0.0</v>
      </c>
      <c r="AD169" s="38">
        <v>0.0</v>
      </c>
      <c r="AE169" s="38"/>
      <c r="AF169" s="38"/>
      <c r="AG169" s="38"/>
      <c r="AH169" s="38"/>
      <c r="AJ169" s="37">
        <f t="shared" ref="AJ169:AJ173" si="18">SUM(B169:AI169)</f>
        <v>67852.849</v>
      </c>
    </row>
    <row r="170" ht="12.0" customHeight="1">
      <c r="A170" s="5"/>
      <c r="B170" s="4" t="s">
        <v>151</v>
      </c>
      <c r="C170" s="38">
        <v>0.0</v>
      </c>
      <c r="D170" s="38"/>
      <c r="E170" s="38"/>
      <c r="F170" s="38"/>
      <c r="G170" s="38"/>
      <c r="H170" s="38"/>
      <c r="I170" s="38">
        <v>0.0</v>
      </c>
      <c r="J170" s="38">
        <v>0.0</v>
      </c>
      <c r="K170" s="38">
        <v>0.0</v>
      </c>
      <c r="L170" s="38"/>
      <c r="M170" s="38">
        <v>0.0</v>
      </c>
      <c r="N170" s="38"/>
      <c r="O170" s="38">
        <v>0.0</v>
      </c>
      <c r="P170" s="38">
        <v>0.0</v>
      </c>
      <c r="Q170" s="38"/>
      <c r="R170" s="38">
        <v>0.0</v>
      </c>
      <c r="S170" s="38">
        <v>0.0</v>
      </c>
      <c r="T170" s="38"/>
      <c r="U170" s="38">
        <v>0.0</v>
      </c>
      <c r="V170" s="38">
        <v>0.0</v>
      </c>
      <c r="W170" s="38">
        <v>0.0</v>
      </c>
      <c r="X170" s="38">
        <v>0.0</v>
      </c>
      <c r="Y170" s="38"/>
      <c r="Z170" s="38">
        <v>10661.0</v>
      </c>
      <c r="AA170" s="38">
        <v>0.0</v>
      </c>
      <c r="AB170" s="38"/>
      <c r="AC170" s="38">
        <v>0.0</v>
      </c>
      <c r="AD170" s="38">
        <v>0.0</v>
      </c>
      <c r="AE170" s="38"/>
      <c r="AF170" s="38"/>
      <c r="AG170" s="38"/>
      <c r="AH170" s="38"/>
      <c r="AJ170" s="37">
        <f t="shared" si="18"/>
        <v>10661</v>
      </c>
    </row>
    <row r="171" ht="12.0" customHeight="1">
      <c r="A171" s="5"/>
      <c r="B171" s="4" t="s">
        <v>152</v>
      </c>
      <c r="C171" s="38">
        <v>1980.0</v>
      </c>
      <c r="D171" s="38"/>
      <c r="E171" s="38"/>
      <c r="F171" s="38"/>
      <c r="G171" s="38"/>
      <c r="H171" s="38"/>
      <c r="I171" s="38">
        <v>0.0</v>
      </c>
      <c r="J171" s="38">
        <v>439.0</v>
      </c>
      <c r="K171" s="38">
        <v>184.0</v>
      </c>
      <c r="L171" s="38"/>
      <c r="M171" s="38">
        <v>0.0</v>
      </c>
      <c r="N171" s="38">
        <v>132.0</v>
      </c>
      <c r="O171" s="38">
        <v>0.0</v>
      </c>
      <c r="P171" s="38">
        <v>0.0</v>
      </c>
      <c r="Q171" s="38"/>
      <c r="R171" s="38">
        <v>0.0</v>
      </c>
      <c r="S171" s="38">
        <v>0.0</v>
      </c>
      <c r="T171" s="38">
        <v>116.0</v>
      </c>
      <c r="U171" s="38">
        <v>0.0</v>
      </c>
      <c r="V171" s="38">
        <v>0.0</v>
      </c>
      <c r="W171" s="38">
        <v>0.0</v>
      </c>
      <c r="X171" s="38">
        <v>295.0</v>
      </c>
      <c r="Y171" s="38"/>
      <c r="Z171" s="38"/>
      <c r="AA171" s="38">
        <v>0.0</v>
      </c>
      <c r="AB171" s="38"/>
      <c r="AC171" s="38">
        <v>0.0</v>
      </c>
      <c r="AD171" s="38">
        <v>0.0</v>
      </c>
      <c r="AE171" s="38">
        <v>414.0</v>
      </c>
      <c r="AF171" s="38"/>
      <c r="AG171" s="38"/>
      <c r="AH171" s="38"/>
      <c r="AJ171" s="37">
        <f t="shared" si="18"/>
        <v>3560</v>
      </c>
    </row>
    <row r="172" ht="12.0" customHeight="1">
      <c r="A172" s="5"/>
      <c r="B172" s="4" t="s">
        <v>153</v>
      </c>
      <c r="C172" s="38">
        <v>31.0</v>
      </c>
      <c r="D172" s="38"/>
      <c r="E172" s="38"/>
      <c r="F172" s="38"/>
      <c r="G172" s="38"/>
      <c r="H172" s="38"/>
      <c r="I172" s="38">
        <v>531.0</v>
      </c>
      <c r="J172" s="38">
        <v>0.0</v>
      </c>
      <c r="K172" s="38">
        <v>0.0</v>
      </c>
      <c r="L172" s="38"/>
      <c r="M172" s="38">
        <v>0.0</v>
      </c>
      <c r="N172" s="38"/>
      <c r="O172" s="38">
        <v>0.0</v>
      </c>
      <c r="P172" s="38">
        <v>0.0</v>
      </c>
      <c r="Q172" s="38"/>
      <c r="R172" s="38">
        <v>0.0</v>
      </c>
      <c r="S172" s="38">
        <v>0.0</v>
      </c>
      <c r="T172" s="38"/>
      <c r="U172" s="38">
        <v>0.0</v>
      </c>
      <c r="V172" s="38">
        <v>0.0</v>
      </c>
      <c r="W172" s="38">
        <v>0.0</v>
      </c>
      <c r="X172" s="38">
        <v>0.0</v>
      </c>
      <c r="Y172" s="38">
        <v>245.0</v>
      </c>
      <c r="Z172" s="38"/>
      <c r="AA172" s="38">
        <v>0.0</v>
      </c>
      <c r="AB172" s="38"/>
      <c r="AC172" s="38">
        <v>0.0</v>
      </c>
      <c r="AD172" s="38">
        <v>245.0</v>
      </c>
      <c r="AE172" s="38"/>
      <c r="AF172" s="38"/>
      <c r="AG172" s="38">
        <v>736.0</v>
      </c>
      <c r="AH172" s="38"/>
      <c r="AJ172" s="37">
        <f t="shared" si="18"/>
        <v>1788</v>
      </c>
    </row>
    <row r="173" ht="12.0" customHeight="1">
      <c r="A173" s="5"/>
      <c r="B173" s="4" t="s">
        <v>154</v>
      </c>
      <c r="C173" s="38">
        <v>336.0</v>
      </c>
      <c r="D173" s="38"/>
      <c r="E173" s="38"/>
      <c r="F173" s="38">
        <v>3226.0</v>
      </c>
      <c r="G173" s="38">
        <v>3701.0</v>
      </c>
      <c r="H173" s="38"/>
      <c r="I173" s="38">
        <v>3823.0</v>
      </c>
      <c r="J173" s="38">
        <v>50.0</v>
      </c>
      <c r="K173" s="38">
        <v>509.0</v>
      </c>
      <c r="L173" s="38"/>
      <c r="M173" s="38">
        <v>0.0</v>
      </c>
      <c r="N173" s="38">
        <v>2208.0</v>
      </c>
      <c r="O173" s="38">
        <v>0.0</v>
      </c>
      <c r="P173" s="38">
        <v>0.0</v>
      </c>
      <c r="Q173" s="38"/>
      <c r="R173" s="38">
        <v>0.0</v>
      </c>
      <c r="S173" s="38">
        <v>6133.0</v>
      </c>
      <c r="T173" s="38"/>
      <c r="U173" s="38">
        <v>49.94</v>
      </c>
      <c r="V173" s="38">
        <v>0.0</v>
      </c>
      <c r="W173" s="38">
        <v>0.0</v>
      </c>
      <c r="X173" s="38">
        <v>0.0</v>
      </c>
      <c r="Y173" s="38"/>
      <c r="Z173" s="38">
        <v>5798.0</v>
      </c>
      <c r="AA173" s="38">
        <v>0.0</v>
      </c>
      <c r="AB173" s="38"/>
      <c r="AC173" s="38">
        <v>0.0</v>
      </c>
      <c r="AD173" s="38">
        <v>945.0</v>
      </c>
      <c r="AE173" s="38">
        <v>313.0</v>
      </c>
      <c r="AF173" s="38">
        <v>409.0</v>
      </c>
      <c r="AG173" s="38"/>
      <c r="AH173" s="38">
        <v>45.0</v>
      </c>
      <c r="AJ173" s="37">
        <f t="shared" si="18"/>
        <v>27545.94</v>
      </c>
    </row>
    <row r="174" ht="12.0" customHeight="1">
      <c r="A174" s="5"/>
      <c r="B174" s="35" t="s">
        <v>155</v>
      </c>
      <c r="C174" s="39">
        <v>51405.0</v>
      </c>
      <c r="D174" s="39">
        <v>1594.0</v>
      </c>
      <c r="E174" s="39">
        <v>23527.251630000002</v>
      </c>
      <c r="F174" s="39">
        <v>30179.0</v>
      </c>
      <c r="G174" s="39">
        <v>63999.0</v>
      </c>
      <c r="H174" s="39">
        <v>6943.0</v>
      </c>
      <c r="I174" s="39">
        <v>54124.0</v>
      </c>
      <c r="J174" s="39">
        <v>26829.0</v>
      </c>
      <c r="K174" s="39">
        <v>23955.0</v>
      </c>
      <c r="L174" s="39">
        <v>3442.0</v>
      </c>
      <c r="M174" s="39">
        <v>29495.0</v>
      </c>
      <c r="N174" s="39">
        <v>27595.0</v>
      </c>
      <c r="O174" s="39">
        <v>62712.232</v>
      </c>
      <c r="P174" s="39">
        <v>12415.0</v>
      </c>
      <c r="Q174" s="39">
        <v>11901.0</v>
      </c>
      <c r="R174" s="39">
        <v>32343.0</v>
      </c>
      <c r="S174" s="39">
        <v>73087.0</v>
      </c>
      <c r="T174" s="39">
        <v>26838.0</v>
      </c>
      <c r="U174" s="39">
        <v>7689.86</v>
      </c>
      <c r="V174" s="39">
        <v>25034.0</v>
      </c>
      <c r="W174" s="39">
        <v>27659.0</v>
      </c>
      <c r="X174" s="39">
        <v>69361.0</v>
      </c>
      <c r="Y174" s="39">
        <v>21754.0</v>
      </c>
      <c r="Z174" s="39">
        <v>193366.0</v>
      </c>
      <c r="AA174" s="39">
        <v>1666.794</v>
      </c>
      <c r="AB174" s="39">
        <v>14668.0</v>
      </c>
      <c r="AC174" s="39">
        <v>33489.0</v>
      </c>
      <c r="AD174" s="39">
        <v>56021.0</v>
      </c>
      <c r="AE174" s="39">
        <v>57776.0</v>
      </c>
      <c r="AF174" s="39">
        <v>49919.0</v>
      </c>
      <c r="AG174" s="39">
        <v>40734.0</v>
      </c>
      <c r="AH174" s="39">
        <v>82280.0</v>
      </c>
      <c r="AJ174" s="39">
        <f>SUM(AJ168:AJ173)</f>
        <v>1243801.138</v>
      </c>
    </row>
    <row r="175" ht="12.0" customHeight="1">
      <c r="A175" s="5"/>
      <c r="B175" s="4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J175" s="41"/>
    </row>
    <row r="176" ht="12.0" customHeight="1">
      <c r="A176" s="5"/>
      <c r="B176" s="35" t="s">
        <v>156</v>
      </c>
      <c r="C176" s="70" t="s">
        <v>44</v>
      </c>
      <c r="D176" s="70" t="s">
        <v>44</v>
      </c>
      <c r="E176" s="70" t="s">
        <v>44</v>
      </c>
      <c r="F176" s="70" t="s">
        <v>44</v>
      </c>
      <c r="G176" s="70" t="s">
        <v>44</v>
      </c>
      <c r="H176" s="70" t="s">
        <v>44</v>
      </c>
      <c r="I176" s="70" t="s">
        <v>44</v>
      </c>
      <c r="J176" s="70" t="s">
        <v>44</v>
      </c>
      <c r="K176" s="70" t="s">
        <v>44</v>
      </c>
      <c r="L176" s="70" t="s">
        <v>44</v>
      </c>
      <c r="M176" s="70" t="s">
        <v>44</v>
      </c>
      <c r="N176" s="70" t="s">
        <v>44</v>
      </c>
      <c r="O176" s="70" t="s">
        <v>44</v>
      </c>
      <c r="P176" s="70" t="s">
        <v>44</v>
      </c>
      <c r="Q176" s="70" t="s">
        <v>44</v>
      </c>
      <c r="R176" s="70" t="s">
        <v>44</v>
      </c>
      <c r="S176" s="70" t="s">
        <v>44</v>
      </c>
      <c r="T176" s="70" t="s">
        <v>44</v>
      </c>
      <c r="U176" s="70" t="s">
        <v>44</v>
      </c>
      <c r="V176" s="70" t="s">
        <v>44</v>
      </c>
      <c r="W176" s="70" t="s">
        <v>44</v>
      </c>
      <c r="X176" s="70" t="s">
        <v>44</v>
      </c>
      <c r="Y176" s="70" t="s">
        <v>44</v>
      </c>
      <c r="Z176" s="70" t="s">
        <v>44</v>
      </c>
      <c r="AA176" s="70" t="s">
        <v>44</v>
      </c>
      <c r="AB176" s="70" t="s">
        <v>44</v>
      </c>
      <c r="AC176" s="70" t="s">
        <v>44</v>
      </c>
      <c r="AD176" s="70" t="s">
        <v>44</v>
      </c>
      <c r="AE176" s="70" t="s">
        <v>44</v>
      </c>
      <c r="AF176" s="70" t="s">
        <v>44</v>
      </c>
      <c r="AG176" s="70" t="s">
        <v>44</v>
      </c>
      <c r="AH176" s="70" t="s">
        <v>44</v>
      </c>
      <c r="AJ176" s="70" t="s">
        <v>44</v>
      </c>
    </row>
    <row r="177" ht="12.0" customHeight="1">
      <c r="A177" s="5"/>
      <c r="B177" s="4" t="s">
        <v>147</v>
      </c>
      <c r="C177" s="38">
        <v>36406.0</v>
      </c>
      <c r="D177" s="38">
        <v>1489.0</v>
      </c>
      <c r="E177" s="38">
        <v>20335.49140306487</v>
      </c>
      <c r="F177" s="38">
        <v>25756.0</v>
      </c>
      <c r="G177" s="38">
        <v>46735.0</v>
      </c>
      <c r="H177" s="38">
        <v>4832.0</v>
      </c>
      <c r="I177" s="38">
        <v>56626.0</v>
      </c>
      <c r="J177" s="38">
        <v>19883.0</v>
      </c>
      <c r="K177" s="38">
        <v>18905.664</v>
      </c>
      <c r="L177" s="38"/>
      <c r="M177" s="38">
        <v>12906.0</v>
      </c>
      <c r="N177" s="38">
        <v>18701.0</v>
      </c>
      <c r="O177" s="38">
        <v>34525.193</v>
      </c>
      <c r="P177" s="38">
        <v>11466.0</v>
      </c>
      <c r="Q177" s="38"/>
      <c r="R177" s="38">
        <v>24051.0</v>
      </c>
      <c r="S177" s="38">
        <v>25157.0</v>
      </c>
      <c r="T177" s="38">
        <v>22876.0</v>
      </c>
      <c r="U177" s="38">
        <v>5695.33</v>
      </c>
      <c r="V177" s="38">
        <v>24707.0</v>
      </c>
      <c r="W177" s="38">
        <v>24616.0</v>
      </c>
      <c r="X177" s="38">
        <v>59044.0</v>
      </c>
      <c r="Y177" s="38">
        <v>12613.0</v>
      </c>
      <c r="Z177" s="38">
        <v>89626.0</v>
      </c>
      <c r="AA177" s="38">
        <v>147.211</v>
      </c>
      <c r="AB177" s="38">
        <v>8965.0</v>
      </c>
      <c r="AC177" s="38">
        <v>28009.0</v>
      </c>
      <c r="AD177" s="38">
        <v>48359.0</v>
      </c>
      <c r="AE177" s="38">
        <v>56715.0</v>
      </c>
      <c r="AF177" s="38">
        <v>29880.0</v>
      </c>
      <c r="AG177" s="38">
        <v>37475.0</v>
      </c>
      <c r="AH177" s="38">
        <v>63510.0</v>
      </c>
      <c r="AJ177" s="37">
        <f t="shared" ref="AJ177:AJ178" si="19">SUM(B177:AI177)</f>
        <v>870011.8894</v>
      </c>
    </row>
    <row r="178" ht="12.0" customHeight="1">
      <c r="A178" s="5"/>
      <c r="B178" s="4" t="s">
        <v>148</v>
      </c>
      <c r="C178" s="38"/>
      <c r="D178" s="38"/>
      <c r="E178" s="38">
        <v>577.7785869351278</v>
      </c>
      <c r="F178" s="38"/>
      <c r="G178" s="38">
        <v>579.0</v>
      </c>
      <c r="H178" s="38"/>
      <c r="I178" s="38">
        <v>0.0</v>
      </c>
      <c r="J178" s="38">
        <v>247.0</v>
      </c>
      <c r="K178" s="38">
        <v>39.0</v>
      </c>
      <c r="L178" s="38">
        <v>3402.0</v>
      </c>
      <c r="M178" s="38">
        <v>4221.0</v>
      </c>
      <c r="N178" s="38">
        <v>7183.0</v>
      </c>
      <c r="O178" s="38">
        <v>6982.646</v>
      </c>
      <c r="P178" s="38">
        <v>199.0</v>
      </c>
      <c r="Q178" s="38">
        <v>9205.0</v>
      </c>
      <c r="R178" s="38">
        <v>2118.0</v>
      </c>
      <c r="S178" s="38">
        <v>9317.0</v>
      </c>
      <c r="T178" s="38"/>
      <c r="U178" s="38">
        <v>24.07</v>
      </c>
      <c r="V178" s="38">
        <v>0.0</v>
      </c>
      <c r="W178" s="38">
        <v>426.0</v>
      </c>
      <c r="X178" s="38">
        <v>0.0</v>
      </c>
      <c r="Y178" s="38">
        <v>3990.0</v>
      </c>
      <c r="Z178" s="38">
        <v>37344.0</v>
      </c>
      <c r="AA178" s="38">
        <v>1537.53</v>
      </c>
      <c r="AB178" s="38">
        <v>3402.0</v>
      </c>
      <c r="AC178" s="38">
        <v>0.0</v>
      </c>
      <c r="AD178" s="38">
        <v>0.0</v>
      </c>
      <c r="AE178" s="38"/>
      <c r="AF178" s="38">
        <v>8044.0</v>
      </c>
      <c r="AG178" s="38">
        <v>1039.0</v>
      </c>
      <c r="AH178" s="38">
        <v>1582.0</v>
      </c>
      <c r="AJ178" s="37">
        <f t="shared" si="19"/>
        <v>101459.0246</v>
      </c>
    </row>
    <row r="179" ht="12.0" customHeight="1">
      <c r="A179" s="5"/>
      <c r="B179" s="35" t="s">
        <v>149</v>
      </c>
      <c r="C179" s="39">
        <v>36406.0</v>
      </c>
      <c r="D179" s="39">
        <v>1489.0</v>
      </c>
      <c r="E179" s="39">
        <v>20913.269989999997</v>
      </c>
      <c r="F179" s="39">
        <v>25756.0</v>
      </c>
      <c r="G179" s="39">
        <v>47314.0</v>
      </c>
      <c r="H179" s="39">
        <v>4832.0</v>
      </c>
      <c r="I179" s="39">
        <v>56626.0</v>
      </c>
      <c r="J179" s="39">
        <v>20130.0</v>
      </c>
      <c r="K179" s="39">
        <v>18944.664</v>
      </c>
      <c r="L179" s="39">
        <v>3402.0</v>
      </c>
      <c r="M179" s="39">
        <v>17127.0</v>
      </c>
      <c r="N179" s="39">
        <v>25884.0</v>
      </c>
      <c r="O179" s="39">
        <v>41507.839</v>
      </c>
      <c r="P179" s="39">
        <v>11665.0</v>
      </c>
      <c r="Q179" s="39">
        <v>9205.0</v>
      </c>
      <c r="R179" s="39">
        <v>26169.0</v>
      </c>
      <c r="S179" s="39">
        <v>34474.0</v>
      </c>
      <c r="T179" s="39">
        <v>22876.0</v>
      </c>
      <c r="U179" s="39">
        <v>5719.4</v>
      </c>
      <c r="V179" s="39">
        <v>24707.0</v>
      </c>
      <c r="W179" s="39">
        <v>25042.0</v>
      </c>
      <c r="X179" s="39">
        <v>59044.0</v>
      </c>
      <c r="Y179" s="39">
        <v>16603.0</v>
      </c>
      <c r="Z179" s="39">
        <v>126970.0</v>
      </c>
      <c r="AA179" s="39">
        <v>1684.741</v>
      </c>
      <c r="AB179" s="39">
        <v>12367.0</v>
      </c>
      <c r="AC179" s="39">
        <v>28009.0</v>
      </c>
      <c r="AD179" s="39">
        <v>48359.0</v>
      </c>
      <c r="AE179" s="39">
        <v>56715.0</v>
      </c>
      <c r="AF179" s="39">
        <v>37924.0</v>
      </c>
      <c r="AG179" s="39">
        <v>38514.0</v>
      </c>
      <c r="AH179" s="39">
        <v>65092.0</v>
      </c>
      <c r="AJ179" s="39">
        <f>SUM(AJ177:AJ178)</f>
        <v>971470.914</v>
      </c>
    </row>
    <row r="180" ht="12.0" customHeight="1">
      <c r="A180" s="5"/>
      <c r="B180" s="4" t="s">
        <v>150</v>
      </c>
      <c r="C180" s="38"/>
      <c r="D180" s="38"/>
      <c r="E180" s="38"/>
      <c r="F180" s="38"/>
      <c r="G180" s="38">
        <v>1993.0</v>
      </c>
      <c r="H180" s="38"/>
      <c r="I180" s="38">
        <v>0.0</v>
      </c>
      <c r="J180" s="38">
        <v>0.0</v>
      </c>
      <c r="K180" s="38">
        <v>0.0</v>
      </c>
      <c r="L180" s="38"/>
      <c r="M180" s="38">
        <v>5910.0</v>
      </c>
      <c r="N180" s="38"/>
      <c r="O180" s="38">
        <v>10029.473</v>
      </c>
      <c r="P180" s="38">
        <v>0.0</v>
      </c>
      <c r="Q180" s="38"/>
      <c r="R180" s="38">
        <v>0.0</v>
      </c>
      <c r="S180" s="38">
        <v>25595.0</v>
      </c>
      <c r="T180" s="38"/>
      <c r="U180" s="38">
        <v>0.0</v>
      </c>
      <c r="V180" s="38">
        <v>0.0</v>
      </c>
      <c r="W180" s="38">
        <v>0.0</v>
      </c>
      <c r="X180" s="38">
        <v>0.0</v>
      </c>
      <c r="Y180" s="38"/>
      <c r="Z180" s="38">
        <v>21388.0</v>
      </c>
      <c r="AA180" s="38">
        <v>0.0</v>
      </c>
      <c r="AB180" s="38"/>
      <c r="AC180" s="38">
        <v>0.0</v>
      </c>
      <c r="AD180" s="38">
        <v>0.0</v>
      </c>
      <c r="AE180" s="38"/>
      <c r="AF180" s="38"/>
      <c r="AG180" s="38"/>
      <c r="AH180" s="38"/>
      <c r="AJ180" s="37">
        <f t="shared" ref="AJ180:AJ184" si="20">SUM(B180:AI180)</f>
        <v>64915.473</v>
      </c>
    </row>
    <row r="181" ht="12.0" customHeight="1">
      <c r="A181" s="5"/>
      <c r="B181" s="4" t="s">
        <v>151</v>
      </c>
      <c r="C181" s="38"/>
      <c r="D181" s="38"/>
      <c r="E181" s="38"/>
      <c r="F181" s="38"/>
      <c r="G181" s="38"/>
      <c r="H181" s="38"/>
      <c r="I181" s="38">
        <v>0.0</v>
      </c>
      <c r="J181" s="38">
        <v>0.0</v>
      </c>
      <c r="K181" s="38">
        <v>0.0</v>
      </c>
      <c r="L181" s="38"/>
      <c r="M181" s="38">
        <v>0.0</v>
      </c>
      <c r="N181" s="38"/>
      <c r="O181" s="38">
        <v>0.0</v>
      </c>
      <c r="P181" s="38">
        <v>0.0</v>
      </c>
      <c r="Q181" s="38"/>
      <c r="R181" s="38">
        <v>0.0</v>
      </c>
      <c r="S181" s="38">
        <v>0.0</v>
      </c>
      <c r="T181" s="38"/>
      <c r="U181" s="38">
        <v>0.0</v>
      </c>
      <c r="V181" s="38">
        <v>0.0</v>
      </c>
      <c r="W181" s="38">
        <v>0.0</v>
      </c>
      <c r="X181" s="38">
        <v>0.0</v>
      </c>
      <c r="Y181" s="38"/>
      <c r="Z181" s="38">
        <v>9311.0</v>
      </c>
      <c r="AA181" s="38">
        <v>0.0</v>
      </c>
      <c r="AB181" s="38"/>
      <c r="AC181" s="38">
        <v>0.0</v>
      </c>
      <c r="AD181" s="38">
        <v>0.0</v>
      </c>
      <c r="AE181" s="38"/>
      <c r="AF181" s="38"/>
      <c r="AG181" s="38"/>
      <c r="AH181" s="38"/>
      <c r="AJ181" s="37">
        <f t="shared" si="20"/>
        <v>9311</v>
      </c>
    </row>
    <row r="182" ht="12.0" customHeight="1">
      <c r="A182" s="5"/>
      <c r="B182" s="4" t="s">
        <v>152</v>
      </c>
      <c r="C182" s="38">
        <v>995.0</v>
      </c>
      <c r="D182" s="38"/>
      <c r="E182" s="38"/>
      <c r="F182" s="38"/>
      <c r="G182" s="38"/>
      <c r="H182" s="38"/>
      <c r="I182" s="38">
        <v>0.0</v>
      </c>
      <c r="J182" s="38">
        <v>524.0</v>
      </c>
      <c r="K182" s="38">
        <v>30.0</v>
      </c>
      <c r="L182" s="38"/>
      <c r="M182" s="38">
        <v>0.0</v>
      </c>
      <c r="N182" s="38">
        <v>19.0</v>
      </c>
      <c r="O182" s="38">
        <v>0.0</v>
      </c>
      <c r="P182" s="38">
        <v>0.0</v>
      </c>
      <c r="Q182" s="38"/>
      <c r="R182" s="38">
        <v>0.0</v>
      </c>
      <c r="S182" s="38">
        <v>0.0</v>
      </c>
      <c r="T182" s="38">
        <v>54.0</v>
      </c>
      <c r="U182" s="38">
        <v>0.0</v>
      </c>
      <c r="V182" s="38">
        <v>0.0</v>
      </c>
      <c r="W182" s="38">
        <v>0.0</v>
      </c>
      <c r="X182" s="38">
        <v>90.0</v>
      </c>
      <c r="Y182" s="38"/>
      <c r="Z182" s="38"/>
      <c r="AA182" s="38">
        <v>0.0</v>
      </c>
      <c r="AB182" s="38"/>
      <c r="AC182" s="38">
        <v>0.0</v>
      </c>
      <c r="AD182" s="38">
        <v>0.0</v>
      </c>
      <c r="AE182" s="38">
        <v>229.0</v>
      </c>
      <c r="AF182" s="38"/>
      <c r="AG182" s="38"/>
      <c r="AH182" s="38"/>
      <c r="AJ182" s="37">
        <f t="shared" si="20"/>
        <v>1941</v>
      </c>
    </row>
    <row r="183" ht="12.0" customHeight="1">
      <c r="A183" s="5"/>
      <c r="B183" s="4" t="s">
        <v>153</v>
      </c>
      <c r="C183" s="38">
        <v>31.0</v>
      </c>
      <c r="D183" s="38"/>
      <c r="E183" s="38"/>
      <c r="F183" s="38"/>
      <c r="G183" s="38"/>
      <c r="H183" s="38"/>
      <c r="I183" s="38">
        <v>0.0</v>
      </c>
      <c r="J183" s="38">
        <v>0.0</v>
      </c>
      <c r="K183" s="38">
        <v>0.0</v>
      </c>
      <c r="L183" s="38"/>
      <c r="M183" s="38">
        <v>0.0</v>
      </c>
      <c r="N183" s="38"/>
      <c r="O183" s="38">
        <v>0.0</v>
      </c>
      <c r="P183" s="38">
        <v>0.0</v>
      </c>
      <c r="Q183" s="38"/>
      <c r="R183" s="38">
        <v>0.0</v>
      </c>
      <c r="S183" s="38">
        <v>0.0</v>
      </c>
      <c r="T183" s="38"/>
      <c r="U183" s="38">
        <v>0.0</v>
      </c>
      <c r="V183" s="38">
        <v>0.0</v>
      </c>
      <c r="W183" s="38">
        <v>0.0</v>
      </c>
      <c r="X183" s="38">
        <v>0.0</v>
      </c>
      <c r="Y183" s="38">
        <v>207.0</v>
      </c>
      <c r="Z183" s="38"/>
      <c r="AA183" s="38">
        <v>0.0</v>
      </c>
      <c r="AB183" s="38"/>
      <c r="AC183" s="38">
        <v>0.0</v>
      </c>
      <c r="AD183" s="38">
        <v>347.0</v>
      </c>
      <c r="AE183" s="38"/>
      <c r="AF183" s="38"/>
      <c r="AG183" s="38">
        <v>486.0</v>
      </c>
      <c r="AH183" s="38"/>
      <c r="AJ183" s="37">
        <f t="shared" si="20"/>
        <v>1071</v>
      </c>
    </row>
    <row r="184" ht="12.0" customHeight="1">
      <c r="A184" s="5"/>
      <c r="B184" s="4" t="s">
        <v>157</v>
      </c>
      <c r="C184" s="38">
        <v>92.0</v>
      </c>
      <c r="D184" s="38"/>
      <c r="E184" s="38"/>
      <c r="F184" s="38"/>
      <c r="G184" s="38">
        <v>3948.0</v>
      </c>
      <c r="H184" s="38"/>
      <c r="I184" s="38">
        <v>1215.0</v>
      </c>
      <c r="J184" s="38">
        <v>2.0</v>
      </c>
      <c r="K184" s="38">
        <v>74.336</v>
      </c>
      <c r="L184" s="38"/>
      <c r="M184" s="38">
        <v>0.0</v>
      </c>
      <c r="N184" s="38">
        <v>390.0</v>
      </c>
      <c r="O184" s="38">
        <v>0.0</v>
      </c>
      <c r="P184" s="38">
        <v>0.0</v>
      </c>
      <c r="Q184" s="38"/>
      <c r="R184" s="38">
        <v>0.0</v>
      </c>
      <c r="S184" s="38">
        <v>5271.0</v>
      </c>
      <c r="T184" s="38"/>
      <c r="U184" s="38">
        <v>139.69</v>
      </c>
      <c r="V184" s="38">
        <v>0.0</v>
      </c>
      <c r="W184" s="38">
        <v>0.0</v>
      </c>
      <c r="X184" s="38">
        <v>0.0</v>
      </c>
      <c r="Y184" s="38"/>
      <c r="Z184" s="38">
        <v>3263.0</v>
      </c>
      <c r="AA184" s="38">
        <v>0.0</v>
      </c>
      <c r="AB184" s="38"/>
      <c r="AC184" s="38">
        <v>0.0</v>
      </c>
      <c r="AD184" s="38">
        <v>693.0</v>
      </c>
      <c r="AE184" s="38"/>
      <c r="AF184" s="38">
        <v>210.0</v>
      </c>
      <c r="AG184" s="38">
        <v>24.0</v>
      </c>
      <c r="AH184" s="38">
        <v>69.0</v>
      </c>
      <c r="AJ184" s="37">
        <f t="shared" si="20"/>
        <v>15391.026</v>
      </c>
    </row>
    <row r="185" ht="12.0" customHeight="1">
      <c r="A185" s="5"/>
      <c r="B185" s="35" t="s">
        <v>155</v>
      </c>
      <c r="C185" s="39">
        <v>37524.0</v>
      </c>
      <c r="D185" s="39">
        <v>1489.0</v>
      </c>
      <c r="E185" s="39">
        <v>20913.269989999997</v>
      </c>
      <c r="F185" s="39">
        <v>25756.0</v>
      </c>
      <c r="G185" s="39">
        <v>53255.0</v>
      </c>
      <c r="H185" s="39">
        <v>4832.0</v>
      </c>
      <c r="I185" s="39">
        <v>57841.0</v>
      </c>
      <c r="J185" s="39">
        <v>20656.0</v>
      </c>
      <c r="K185" s="39">
        <v>19049.0</v>
      </c>
      <c r="L185" s="39">
        <v>3402.0</v>
      </c>
      <c r="M185" s="39">
        <v>23037.0</v>
      </c>
      <c r="N185" s="39">
        <v>26293.0</v>
      </c>
      <c r="O185" s="39">
        <v>51537.312</v>
      </c>
      <c r="P185" s="39">
        <v>11665.0</v>
      </c>
      <c r="Q185" s="39">
        <v>9205.0</v>
      </c>
      <c r="R185" s="39">
        <v>26169.0</v>
      </c>
      <c r="S185" s="39">
        <v>65340.0</v>
      </c>
      <c r="T185" s="39">
        <v>22930.0</v>
      </c>
      <c r="U185" s="39">
        <v>5859.089999999999</v>
      </c>
      <c r="V185" s="39">
        <v>24707.0</v>
      </c>
      <c r="W185" s="39">
        <v>25042.0</v>
      </c>
      <c r="X185" s="39">
        <v>59134.0</v>
      </c>
      <c r="Y185" s="39">
        <v>16810.0</v>
      </c>
      <c r="Z185" s="39">
        <v>160932.0</v>
      </c>
      <c r="AA185" s="39">
        <v>1684.741</v>
      </c>
      <c r="AB185" s="39">
        <v>12367.0</v>
      </c>
      <c r="AC185" s="39">
        <v>28009.0</v>
      </c>
      <c r="AD185" s="39">
        <v>49399.0</v>
      </c>
      <c r="AE185" s="39">
        <v>56944.0</v>
      </c>
      <c r="AF185" s="39">
        <v>38134.0</v>
      </c>
      <c r="AG185" s="39">
        <v>39024.0</v>
      </c>
      <c r="AH185" s="39">
        <v>65161.0</v>
      </c>
      <c r="AJ185" s="39">
        <f>SUM(AJ179:AJ184)</f>
        <v>1064100.413</v>
      </c>
    </row>
    <row r="186" ht="12.0" customHeight="1">
      <c r="A186" s="5"/>
      <c r="B186" s="35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J186" s="41"/>
    </row>
    <row r="187" ht="12.0" customHeight="1">
      <c r="A187" s="5"/>
      <c r="B187" s="35" t="s">
        <v>158</v>
      </c>
      <c r="C187" s="70" t="s">
        <v>44</v>
      </c>
      <c r="D187" s="70" t="s">
        <v>44</v>
      </c>
      <c r="E187" s="70" t="s">
        <v>44</v>
      </c>
      <c r="F187" s="70" t="s">
        <v>44</v>
      </c>
      <c r="G187" s="70" t="s">
        <v>44</v>
      </c>
      <c r="H187" s="70" t="s">
        <v>44</v>
      </c>
      <c r="I187" s="70" t="s">
        <v>44</v>
      </c>
      <c r="J187" s="70" t="s">
        <v>44</v>
      </c>
      <c r="K187" s="70" t="s">
        <v>44</v>
      </c>
      <c r="L187" s="70" t="s">
        <v>44</v>
      </c>
      <c r="M187" s="70" t="s">
        <v>44</v>
      </c>
      <c r="N187" s="70" t="s">
        <v>44</v>
      </c>
      <c r="O187" s="70" t="s">
        <v>44</v>
      </c>
      <c r="P187" s="70" t="s">
        <v>44</v>
      </c>
      <c r="Q187" s="70" t="s">
        <v>44</v>
      </c>
      <c r="R187" s="70" t="s">
        <v>44</v>
      </c>
      <c r="S187" s="70" t="s">
        <v>44</v>
      </c>
      <c r="T187" s="70" t="s">
        <v>44</v>
      </c>
      <c r="U187" s="70" t="s">
        <v>44</v>
      </c>
      <c r="V187" s="70" t="s">
        <v>44</v>
      </c>
      <c r="W187" s="70" t="s">
        <v>44</v>
      </c>
      <c r="X187" s="70" t="s">
        <v>44</v>
      </c>
      <c r="Y187" s="70" t="s">
        <v>44</v>
      </c>
      <c r="Z187" s="70" t="s">
        <v>44</v>
      </c>
      <c r="AA187" s="70" t="s">
        <v>44</v>
      </c>
      <c r="AB187" s="70" t="s">
        <v>44</v>
      </c>
      <c r="AC187" s="70" t="s">
        <v>44</v>
      </c>
      <c r="AD187" s="70" t="s">
        <v>44</v>
      </c>
      <c r="AE187" s="70" t="s">
        <v>44</v>
      </c>
      <c r="AF187" s="70" t="s">
        <v>44</v>
      </c>
      <c r="AG187" s="70" t="s">
        <v>44</v>
      </c>
      <c r="AH187" s="70" t="s">
        <v>44</v>
      </c>
      <c r="AJ187" s="70" t="s">
        <v>44</v>
      </c>
    </row>
    <row r="188" ht="12.0" customHeight="1">
      <c r="A188" s="5"/>
      <c r="B188" s="4" t="s">
        <v>147</v>
      </c>
      <c r="C188" s="39">
        <v>12652.0</v>
      </c>
      <c r="D188" s="39">
        <v>105.0</v>
      </c>
      <c r="E188" s="39">
        <v>2601.876936935132</v>
      </c>
      <c r="F188" s="39">
        <v>1197.0</v>
      </c>
      <c r="G188" s="39">
        <v>9864.0</v>
      </c>
      <c r="H188" s="39">
        <v>2111.0</v>
      </c>
      <c r="I188" s="39">
        <v>-6856.0</v>
      </c>
      <c r="J188" s="39">
        <v>6003.0</v>
      </c>
      <c r="K188" s="39">
        <v>4080.3359999999993</v>
      </c>
      <c r="L188" s="39">
        <v>0.0</v>
      </c>
      <c r="M188" s="39">
        <v>4918.0</v>
      </c>
      <c r="N188" s="39">
        <v>146.0</v>
      </c>
      <c r="O188" s="39">
        <v>7594.963000000003</v>
      </c>
      <c r="P188" s="39">
        <v>79.0</v>
      </c>
      <c r="Q188" s="39">
        <v>0.0</v>
      </c>
      <c r="R188" s="39">
        <v>6352.0</v>
      </c>
      <c r="S188" s="39">
        <v>5686.0</v>
      </c>
      <c r="T188" s="39">
        <v>3494.0</v>
      </c>
      <c r="U188" s="39">
        <v>1823.6800000000003</v>
      </c>
      <c r="V188" s="39">
        <v>327.0</v>
      </c>
      <c r="W188" s="39">
        <v>2898.0</v>
      </c>
      <c r="X188" s="39">
        <v>10022.0</v>
      </c>
      <c r="Y188" s="39">
        <v>5525.0</v>
      </c>
      <c r="Z188" s="39">
        <v>23301.0</v>
      </c>
      <c r="AA188" s="39">
        <v>-23.708000000000013</v>
      </c>
      <c r="AB188" s="39">
        <v>1954.0</v>
      </c>
      <c r="AC188" s="39">
        <v>5480.0</v>
      </c>
      <c r="AD188" s="39">
        <v>6472.0</v>
      </c>
      <c r="AE188" s="39">
        <v>334.0</v>
      </c>
      <c r="AF188" s="39">
        <v>10412.0</v>
      </c>
      <c r="AG188" s="39">
        <v>1828.0</v>
      </c>
      <c r="AH188" s="39">
        <v>16259.0</v>
      </c>
      <c r="AJ188" s="39">
        <f t="shared" ref="AJ188:AJ196" si="21">AJ166-AJ177</f>
        <v>146640.1479</v>
      </c>
    </row>
    <row r="189" ht="12.0" customHeight="1">
      <c r="A189" s="5"/>
      <c r="B189" s="4" t="s">
        <v>148</v>
      </c>
      <c r="C189" s="39">
        <v>0.0</v>
      </c>
      <c r="D189" s="39">
        <v>0.0</v>
      </c>
      <c r="E189" s="39">
        <v>12.104703064872297</v>
      </c>
      <c r="F189" s="39">
        <v>0.0</v>
      </c>
      <c r="G189" s="39">
        <v>1365.0</v>
      </c>
      <c r="H189" s="39">
        <v>0.0</v>
      </c>
      <c r="I189" s="39">
        <v>0.0</v>
      </c>
      <c r="J189" s="39">
        <v>207.0</v>
      </c>
      <c r="K189" s="39">
        <v>237.0</v>
      </c>
      <c r="L189" s="39">
        <v>40.0</v>
      </c>
      <c r="M189" s="39">
        <v>391.0</v>
      </c>
      <c r="N189" s="39">
        <v>-775.0</v>
      </c>
      <c r="O189" s="39">
        <v>1592.581000000001</v>
      </c>
      <c r="P189" s="39">
        <v>671.0</v>
      </c>
      <c r="Q189" s="39">
        <v>2696.0</v>
      </c>
      <c r="R189" s="39">
        <v>-178.0</v>
      </c>
      <c r="S189" s="39">
        <v>1262.0</v>
      </c>
      <c r="T189" s="39">
        <v>94.0</v>
      </c>
      <c r="U189" s="39">
        <v>96.84</v>
      </c>
      <c r="V189" s="39">
        <v>0.0</v>
      </c>
      <c r="W189" s="39">
        <v>-281.0</v>
      </c>
      <c r="X189" s="39">
        <v>0.0</v>
      </c>
      <c r="Y189" s="39">
        <v>-619.0</v>
      </c>
      <c r="Z189" s="39">
        <v>5404.0</v>
      </c>
      <c r="AA189" s="39">
        <v>5.761000000000195</v>
      </c>
      <c r="AB189" s="39">
        <v>347.0</v>
      </c>
      <c r="AC189" s="39">
        <v>0.0</v>
      </c>
      <c r="AD189" s="39">
        <v>0.0</v>
      </c>
      <c r="AE189" s="39">
        <v>0.0</v>
      </c>
      <c r="AF189" s="39">
        <v>1174.0</v>
      </c>
      <c r="AG189" s="39">
        <v>-344.0</v>
      </c>
      <c r="AH189" s="39">
        <v>884.0</v>
      </c>
      <c r="AJ189" s="39">
        <f t="shared" si="21"/>
        <v>14282.2867</v>
      </c>
    </row>
    <row r="190" ht="12.0" customHeight="1">
      <c r="A190" s="5"/>
      <c r="B190" s="35" t="s">
        <v>149</v>
      </c>
      <c r="C190" s="80">
        <v>12652.0</v>
      </c>
      <c r="D190" s="80">
        <v>105.0</v>
      </c>
      <c r="E190" s="80">
        <v>2613.9816400000054</v>
      </c>
      <c r="F190" s="80">
        <v>1197.0</v>
      </c>
      <c r="G190" s="80">
        <v>11229.0</v>
      </c>
      <c r="H190" s="80">
        <v>2111.0</v>
      </c>
      <c r="I190" s="80">
        <v>-6856.0</v>
      </c>
      <c r="J190" s="80">
        <v>6210.0</v>
      </c>
      <c r="K190" s="80">
        <v>4317.335999999999</v>
      </c>
      <c r="L190" s="80">
        <v>40.0</v>
      </c>
      <c r="M190" s="80">
        <v>5309.0</v>
      </c>
      <c r="N190" s="80">
        <v>-629.0</v>
      </c>
      <c r="O190" s="80">
        <v>9187.544000000002</v>
      </c>
      <c r="P190" s="80">
        <v>750.0</v>
      </c>
      <c r="Q190" s="80">
        <v>2696.0</v>
      </c>
      <c r="R190" s="80">
        <v>6174.0</v>
      </c>
      <c r="S190" s="80">
        <v>6948.0</v>
      </c>
      <c r="T190" s="80">
        <v>3588.0</v>
      </c>
      <c r="U190" s="80">
        <v>1920.5200000000004</v>
      </c>
      <c r="V190" s="80">
        <v>327.0</v>
      </c>
      <c r="W190" s="80">
        <v>2617.0</v>
      </c>
      <c r="X190" s="80">
        <v>10022.0</v>
      </c>
      <c r="Y190" s="80">
        <v>4906.0</v>
      </c>
      <c r="Z190" s="80">
        <v>28705.0</v>
      </c>
      <c r="AA190" s="80">
        <v>-17.94699999999989</v>
      </c>
      <c r="AB190" s="80">
        <v>2301.0</v>
      </c>
      <c r="AC190" s="80">
        <v>5480.0</v>
      </c>
      <c r="AD190" s="80">
        <v>6472.0</v>
      </c>
      <c r="AE190" s="80">
        <v>334.0</v>
      </c>
      <c r="AF190" s="80">
        <v>11586.0</v>
      </c>
      <c r="AG190" s="80">
        <v>1484.0</v>
      </c>
      <c r="AH190" s="80">
        <v>17143.0</v>
      </c>
      <c r="AJ190" s="80">
        <f t="shared" si="21"/>
        <v>160922.4346</v>
      </c>
    </row>
    <row r="191" ht="12.0" customHeight="1">
      <c r="A191" s="5"/>
      <c r="B191" s="4" t="s">
        <v>150</v>
      </c>
      <c r="C191" s="72">
        <v>0.0</v>
      </c>
      <c r="D191" s="72">
        <v>0.0</v>
      </c>
      <c r="E191" s="72">
        <v>0.0</v>
      </c>
      <c r="F191" s="72">
        <v>0.0</v>
      </c>
      <c r="G191" s="72">
        <v>-238.0</v>
      </c>
      <c r="H191" s="72">
        <v>0.0</v>
      </c>
      <c r="I191" s="72">
        <v>0.0</v>
      </c>
      <c r="J191" s="72">
        <v>0.0</v>
      </c>
      <c r="K191" s="72">
        <v>0.0</v>
      </c>
      <c r="L191" s="72">
        <v>0.0</v>
      </c>
      <c r="M191" s="72">
        <v>1149.0</v>
      </c>
      <c r="N191" s="72">
        <v>0.0</v>
      </c>
      <c r="O191" s="72">
        <v>1987.3760000000002</v>
      </c>
      <c r="P191" s="72">
        <v>0.0</v>
      </c>
      <c r="Q191" s="72">
        <v>0.0</v>
      </c>
      <c r="R191" s="72">
        <v>0.0</v>
      </c>
      <c r="S191" s="72">
        <v>-63.0</v>
      </c>
      <c r="T191" s="72">
        <v>258.0</v>
      </c>
      <c r="U191" s="72">
        <v>0.0</v>
      </c>
      <c r="V191" s="72">
        <v>0.0</v>
      </c>
      <c r="W191" s="72">
        <v>0.0</v>
      </c>
      <c r="X191" s="72">
        <v>0.0</v>
      </c>
      <c r="Y191" s="72">
        <v>0.0</v>
      </c>
      <c r="Z191" s="72">
        <v>-156.0</v>
      </c>
      <c r="AA191" s="72">
        <v>0.0</v>
      </c>
      <c r="AB191" s="72">
        <v>0.0</v>
      </c>
      <c r="AC191" s="72">
        <v>0.0</v>
      </c>
      <c r="AD191" s="72">
        <v>0.0</v>
      </c>
      <c r="AE191" s="72">
        <v>0.0</v>
      </c>
      <c r="AF191" s="72">
        <v>0.0</v>
      </c>
      <c r="AG191" s="72">
        <v>0.0</v>
      </c>
      <c r="AH191" s="72">
        <v>0.0</v>
      </c>
      <c r="AJ191" s="72">
        <f t="shared" si="21"/>
        <v>2937.376</v>
      </c>
    </row>
    <row r="192" ht="12.0" customHeight="1">
      <c r="A192" s="5"/>
      <c r="B192" s="4" t="s">
        <v>151</v>
      </c>
      <c r="C192" s="72">
        <v>0.0</v>
      </c>
      <c r="D192" s="72">
        <v>0.0</v>
      </c>
      <c r="E192" s="72">
        <v>0.0</v>
      </c>
      <c r="F192" s="72">
        <v>0.0</v>
      </c>
      <c r="G192" s="72">
        <v>0.0</v>
      </c>
      <c r="H192" s="72">
        <v>0.0</v>
      </c>
      <c r="I192" s="72">
        <v>0.0</v>
      </c>
      <c r="J192" s="72">
        <v>0.0</v>
      </c>
      <c r="K192" s="72">
        <v>0.0</v>
      </c>
      <c r="L192" s="72">
        <v>0.0</v>
      </c>
      <c r="M192" s="72">
        <v>0.0</v>
      </c>
      <c r="N192" s="72">
        <v>0.0</v>
      </c>
      <c r="O192" s="72">
        <v>0.0</v>
      </c>
      <c r="P192" s="72">
        <v>0.0</v>
      </c>
      <c r="Q192" s="72">
        <v>0.0</v>
      </c>
      <c r="R192" s="72">
        <v>0.0</v>
      </c>
      <c r="S192" s="72">
        <v>0.0</v>
      </c>
      <c r="T192" s="72">
        <v>0.0</v>
      </c>
      <c r="U192" s="72">
        <v>0.0</v>
      </c>
      <c r="V192" s="72">
        <v>0.0</v>
      </c>
      <c r="W192" s="72">
        <v>0.0</v>
      </c>
      <c r="X192" s="72">
        <v>0.0</v>
      </c>
      <c r="Y192" s="72">
        <v>0.0</v>
      </c>
      <c r="Z192" s="72">
        <v>1350.0</v>
      </c>
      <c r="AA192" s="72">
        <v>0.0</v>
      </c>
      <c r="AB192" s="72">
        <v>0.0</v>
      </c>
      <c r="AC192" s="72">
        <v>0.0</v>
      </c>
      <c r="AD192" s="72">
        <v>0.0</v>
      </c>
      <c r="AE192" s="72">
        <v>0.0</v>
      </c>
      <c r="AF192" s="72">
        <v>0.0</v>
      </c>
      <c r="AG192" s="72">
        <v>0.0</v>
      </c>
      <c r="AH192" s="72">
        <v>0.0</v>
      </c>
      <c r="AJ192" s="72">
        <f t="shared" si="21"/>
        <v>1350</v>
      </c>
    </row>
    <row r="193" ht="12.0" customHeight="1">
      <c r="A193" s="5"/>
      <c r="B193" s="4" t="s">
        <v>152</v>
      </c>
      <c r="C193" s="39">
        <v>985.0</v>
      </c>
      <c r="D193" s="39">
        <v>0.0</v>
      </c>
      <c r="E193" s="39">
        <v>0.0</v>
      </c>
      <c r="F193" s="39">
        <v>0.0</v>
      </c>
      <c r="G193" s="39">
        <v>0.0</v>
      </c>
      <c r="H193" s="39">
        <v>0.0</v>
      </c>
      <c r="I193" s="39">
        <v>0.0</v>
      </c>
      <c r="J193" s="39">
        <v>-85.0</v>
      </c>
      <c r="K193" s="39">
        <v>154.0</v>
      </c>
      <c r="L193" s="39">
        <v>0.0</v>
      </c>
      <c r="M193" s="39">
        <v>0.0</v>
      </c>
      <c r="N193" s="39">
        <v>113.0</v>
      </c>
      <c r="O193" s="39">
        <v>0.0</v>
      </c>
      <c r="P193" s="39">
        <v>0.0</v>
      </c>
      <c r="Q193" s="39">
        <v>0.0</v>
      </c>
      <c r="R193" s="39">
        <v>0.0</v>
      </c>
      <c r="S193" s="39">
        <v>0.0</v>
      </c>
      <c r="T193" s="39">
        <v>62.0</v>
      </c>
      <c r="U193" s="39">
        <v>0.0</v>
      </c>
      <c r="V193" s="39">
        <v>0.0</v>
      </c>
      <c r="W193" s="39">
        <v>0.0</v>
      </c>
      <c r="X193" s="39">
        <v>205.0</v>
      </c>
      <c r="Y193" s="39">
        <v>0.0</v>
      </c>
      <c r="Z193" s="39">
        <v>0.0</v>
      </c>
      <c r="AA193" s="39">
        <v>0.0</v>
      </c>
      <c r="AB193" s="39">
        <v>0.0</v>
      </c>
      <c r="AC193" s="39">
        <v>0.0</v>
      </c>
      <c r="AD193" s="39">
        <v>0.0</v>
      </c>
      <c r="AE193" s="39">
        <v>185.0</v>
      </c>
      <c r="AF193" s="39">
        <v>0.0</v>
      </c>
      <c r="AG193" s="39">
        <v>0.0</v>
      </c>
      <c r="AH193" s="39">
        <v>0.0</v>
      </c>
      <c r="AJ193" s="39">
        <f t="shared" si="21"/>
        <v>1619</v>
      </c>
    </row>
    <row r="194" ht="12.0" customHeight="1">
      <c r="A194" s="5"/>
      <c r="B194" s="4" t="s">
        <v>153</v>
      </c>
      <c r="C194" s="39">
        <v>0.0</v>
      </c>
      <c r="D194" s="39">
        <v>0.0</v>
      </c>
      <c r="E194" s="39">
        <v>0.0</v>
      </c>
      <c r="F194" s="39">
        <v>0.0</v>
      </c>
      <c r="G194" s="39">
        <v>0.0</v>
      </c>
      <c r="H194" s="39">
        <v>0.0</v>
      </c>
      <c r="I194" s="39">
        <v>531.0</v>
      </c>
      <c r="J194" s="39">
        <v>0.0</v>
      </c>
      <c r="K194" s="39">
        <v>0.0</v>
      </c>
      <c r="L194" s="39">
        <v>0.0</v>
      </c>
      <c r="M194" s="39">
        <v>0.0</v>
      </c>
      <c r="N194" s="39">
        <v>0.0</v>
      </c>
      <c r="O194" s="39">
        <v>0.0</v>
      </c>
      <c r="P194" s="39">
        <v>0.0</v>
      </c>
      <c r="Q194" s="39">
        <v>0.0</v>
      </c>
      <c r="R194" s="39">
        <v>0.0</v>
      </c>
      <c r="S194" s="39">
        <v>0.0</v>
      </c>
      <c r="T194" s="39">
        <v>0.0</v>
      </c>
      <c r="U194" s="39">
        <v>0.0</v>
      </c>
      <c r="V194" s="39">
        <v>0.0</v>
      </c>
      <c r="W194" s="39">
        <v>0.0</v>
      </c>
      <c r="X194" s="39">
        <v>0.0</v>
      </c>
      <c r="Y194" s="39">
        <v>38.0</v>
      </c>
      <c r="Z194" s="39">
        <v>0.0</v>
      </c>
      <c r="AA194" s="39">
        <v>0.0</v>
      </c>
      <c r="AB194" s="39">
        <v>0.0</v>
      </c>
      <c r="AC194" s="39">
        <v>0.0</v>
      </c>
      <c r="AD194" s="39">
        <v>-102.0</v>
      </c>
      <c r="AE194" s="39">
        <v>0.0</v>
      </c>
      <c r="AF194" s="39">
        <v>0.0</v>
      </c>
      <c r="AG194" s="39">
        <v>250.0</v>
      </c>
      <c r="AH194" s="39">
        <v>0.0</v>
      </c>
      <c r="AJ194" s="39">
        <f t="shared" si="21"/>
        <v>717</v>
      </c>
    </row>
    <row r="195" ht="12.0" customHeight="1">
      <c r="A195" s="5"/>
      <c r="B195" s="4" t="s">
        <v>157</v>
      </c>
      <c r="C195" s="39">
        <v>244.0</v>
      </c>
      <c r="D195" s="39">
        <v>0.0</v>
      </c>
      <c r="E195" s="39">
        <v>0.0</v>
      </c>
      <c r="F195" s="39">
        <v>3226.0</v>
      </c>
      <c r="G195" s="39">
        <v>-247.0</v>
      </c>
      <c r="H195" s="39">
        <v>0.0</v>
      </c>
      <c r="I195" s="39">
        <v>2608.0</v>
      </c>
      <c r="J195" s="39">
        <v>48.0</v>
      </c>
      <c r="K195" s="39">
        <v>434.664</v>
      </c>
      <c r="L195" s="39">
        <v>0.0</v>
      </c>
      <c r="M195" s="39">
        <v>0.0</v>
      </c>
      <c r="N195" s="39">
        <v>1818.0</v>
      </c>
      <c r="O195" s="39">
        <v>0.0</v>
      </c>
      <c r="P195" s="39">
        <v>0.0</v>
      </c>
      <c r="Q195" s="39">
        <v>0.0</v>
      </c>
      <c r="R195" s="39">
        <v>0.0</v>
      </c>
      <c r="S195" s="39">
        <v>862.0</v>
      </c>
      <c r="T195" s="39">
        <v>0.0</v>
      </c>
      <c r="U195" s="39">
        <v>-89.75</v>
      </c>
      <c r="V195" s="39">
        <v>0.0</v>
      </c>
      <c r="W195" s="39">
        <v>0.0</v>
      </c>
      <c r="X195" s="39">
        <v>0.0</v>
      </c>
      <c r="Y195" s="39">
        <v>0.0</v>
      </c>
      <c r="Z195" s="39">
        <v>2535.0</v>
      </c>
      <c r="AA195" s="39">
        <v>0.0</v>
      </c>
      <c r="AB195" s="39">
        <v>0.0</v>
      </c>
      <c r="AC195" s="39">
        <v>0.0</v>
      </c>
      <c r="AD195" s="39">
        <v>252.0</v>
      </c>
      <c r="AE195" s="39">
        <v>313.0</v>
      </c>
      <c r="AF195" s="39">
        <v>199.0</v>
      </c>
      <c r="AG195" s="39">
        <v>-24.0</v>
      </c>
      <c r="AH195" s="39">
        <v>-24.0</v>
      </c>
      <c r="AJ195" s="39">
        <f t="shared" si="21"/>
        <v>12154.914</v>
      </c>
    </row>
    <row r="196" ht="12.0" customHeight="1">
      <c r="A196" s="5"/>
      <c r="B196" s="35" t="s">
        <v>155</v>
      </c>
      <c r="C196" s="80">
        <v>13881.0</v>
      </c>
      <c r="D196" s="80">
        <v>105.0</v>
      </c>
      <c r="E196" s="80">
        <v>2613.9816400000054</v>
      </c>
      <c r="F196" s="80">
        <v>4423.0</v>
      </c>
      <c r="G196" s="80">
        <v>10744.0</v>
      </c>
      <c r="H196" s="80">
        <v>2111.0</v>
      </c>
      <c r="I196" s="80">
        <v>-3717.0</v>
      </c>
      <c r="J196" s="80">
        <v>6173.0</v>
      </c>
      <c r="K196" s="80">
        <v>4906.0</v>
      </c>
      <c r="L196" s="80">
        <v>40.0</v>
      </c>
      <c r="M196" s="80">
        <v>6458.0</v>
      </c>
      <c r="N196" s="80">
        <v>1302.0</v>
      </c>
      <c r="O196" s="80">
        <v>11174.920000000006</v>
      </c>
      <c r="P196" s="80">
        <v>750.0</v>
      </c>
      <c r="Q196" s="80">
        <v>2696.0</v>
      </c>
      <c r="R196" s="80">
        <v>6174.0</v>
      </c>
      <c r="S196" s="80">
        <v>7747.0</v>
      </c>
      <c r="T196" s="80">
        <v>3908.0</v>
      </c>
      <c r="U196" s="80">
        <v>1830.7700000000004</v>
      </c>
      <c r="V196" s="80">
        <v>327.0</v>
      </c>
      <c r="W196" s="80">
        <v>2617.0</v>
      </c>
      <c r="X196" s="80">
        <v>10227.0</v>
      </c>
      <c r="Y196" s="80">
        <v>4944.0</v>
      </c>
      <c r="Z196" s="80">
        <v>32434.0</v>
      </c>
      <c r="AA196" s="80">
        <v>-17.94699999999989</v>
      </c>
      <c r="AB196" s="80">
        <v>2301.0</v>
      </c>
      <c r="AC196" s="80">
        <v>5480.0</v>
      </c>
      <c r="AD196" s="80">
        <v>6622.0</v>
      </c>
      <c r="AE196" s="80">
        <v>832.0</v>
      </c>
      <c r="AF196" s="80">
        <v>11785.0</v>
      </c>
      <c r="AG196" s="80">
        <v>1710.0</v>
      </c>
      <c r="AH196" s="80">
        <v>17119.0</v>
      </c>
      <c r="AJ196" s="80">
        <f t="shared" si="21"/>
        <v>179700.7246</v>
      </c>
    </row>
    <row r="197" ht="12.0" customHeight="1">
      <c r="A197" s="28"/>
      <c r="B197" s="47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J197" s="42"/>
    </row>
    <row r="198" ht="12.0" customHeight="1">
      <c r="A198" s="31"/>
      <c r="B198" s="31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J198" s="78"/>
    </row>
    <row r="199" ht="12.0" customHeight="1">
      <c r="A199" s="2"/>
      <c r="B199" s="3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J199" s="41"/>
    </row>
    <row r="200" ht="12.0" customHeight="1">
      <c r="A200" s="5"/>
      <c r="B200" s="79" t="s">
        <v>159</v>
      </c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J200" s="41"/>
    </row>
    <row r="201" ht="12.0" customHeight="1">
      <c r="A201" s="5"/>
      <c r="B201" s="4"/>
      <c r="C201" s="55" t="s">
        <v>2</v>
      </c>
      <c r="D201" s="55" t="s">
        <v>2</v>
      </c>
      <c r="E201" s="55" t="s">
        <v>2</v>
      </c>
      <c r="F201" s="55" t="s">
        <v>2</v>
      </c>
      <c r="G201" s="55" t="s">
        <v>2</v>
      </c>
      <c r="H201" s="55" t="s">
        <v>2</v>
      </c>
      <c r="I201" s="55" t="s">
        <v>2</v>
      </c>
      <c r="J201" s="55" t="s">
        <v>2</v>
      </c>
      <c r="K201" s="55" t="s">
        <v>2</v>
      </c>
      <c r="L201" s="55" t="s">
        <v>2</v>
      </c>
      <c r="M201" s="55" t="s">
        <v>2</v>
      </c>
      <c r="N201" s="55" t="s">
        <v>2</v>
      </c>
      <c r="O201" s="55" t="s">
        <v>2</v>
      </c>
      <c r="P201" s="55" t="s">
        <v>2</v>
      </c>
      <c r="Q201" s="55" t="s">
        <v>2</v>
      </c>
      <c r="R201" s="55" t="s">
        <v>2</v>
      </c>
      <c r="S201" s="55" t="s">
        <v>2</v>
      </c>
      <c r="T201" s="55" t="s">
        <v>2</v>
      </c>
      <c r="U201" s="55" t="s">
        <v>2</v>
      </c>
      <c r="V201" s="55" t="s">
        <v>2</v>
      </c>
      <c r="W201" s="55" t="s">
        <v>2</v>
      </c>
      <c r="X201" s="55" t="s">
        <v>2</v>
      </c>
      <c r="Y201" s="55" t="s">
        <v>2</v>
      </c>
      <c r="Z201" s="55" t="s">
        <v>2</v>
      </c>
      <c r="AA201" s="55" t="s">
        <v>2</v>
      </c>
      <c r="AB201" s="55" t="s">
        <v>2</v>
      </c>
      <c r="AC201" s="55" t="s">
        <v>2</v>
      </c>
      <c r="AD201" s="55" t="s">
        <v>2</v>
      </c>
      <c r="AE201" s="55" t="s">
        <v>2</v>
      </c>
      <c r="AF201" s="55" t="s">
        <v>2</v>
      </c>
      <c r="AG201" s="55" t="s">
        <v>2</v>
      </c>
      <c r="AH201" s="55" t="s">
        <v>2</v>
      </c>
      <c r="AJ201" s="55" t="str">
        <f>+AJ$7</f>
        <v>2024/25</v>
      </c>
    </row>
    <row r="202" ht="12.0" customHeight="1">
      <c r="A202" s="5"/>
      <c r="B202" s="35" t="s">
        <v>160</v>
      </c>
      <c r="C202" s="70" t="s">
        <v>44</v>
      </c>
      <c r="D202" s="70" t="s">
        <v>44</v>
      </c>
      <c r="E202" s="70" t="s">
        <v>44</v>
      </c>
      <c r="F202" s="70" t="s">
        <v>44</v>
      </c>
      <c r="G202" s="70" t="s">
        <v>44</v>
      </c>
      <c r="H202" s="70" t="s">
        <v>44</v>
      </c>
      <c r="I202" s="70" t="s">
        <v>44</v>
      </c>
      <c r="J202" s="70" t="s">
        <v>44</v>
      </c>
      <c r="K202" s="70" t="s">
        <v>44</v>
      </c>
      <c r="L202" s="70" t="s">
        <v>44</v>
      </c>
      <c r="M202" s="70" t="s">
        <v>44</v>
      </c>
      <c r="N202" s="70" t="s">
        <v>44</v>
      </c>
      <c r="O202" s="70" t="s">
        <v>44</v>
      </c>
      <c r="P202" s="70" t="s">
        <v>44</v>
      </c>
      <c r="Q202" s="70" t="s">
        <v>44</v>
      </c>
      <c r="R202" s="70" t="s">
        <v>44</v>
      </c>
      <c r="S202" s="70" t="s">
        <v>44</v>
      </c>
      <c r="T202" s="70" t="s">
        <v>44</v>
      </c>
      <c r="U202" s="70" t="s">
        <v>44</v>
      </c>
      <c r="V202" s="70" t="s">
        <v>44</v>
      </c>
      <c r="W202" s="70" t="s">
        <v>44</v>
      </c>
      <c r="X202" s="70" t="s">
        <v>44</v>
      </c>
      <c r="Y202" s="70" t="s">
        <v>44</v>
      </c>
      <c r="Z202" s="70" t="s">
        <v>44</v>
      </c>
      <c r="AA202" s="70" t="s">
        <v>44</v>
      </c>
      <c r="AB202" s="70" t="s">
        <v>44</v>
      </c>
      <c r="AC202" s="70" t="s">
        <v>44</v>
      </c>
      <c r="AD202" s="70" t="s">
        <v>44</v>
      </c>
      <c r="AE202" s="70" t="s">
        <v>44</v>
      </c>
      <c r="AF202" s="70" t="s">
        <v>44</v>
      </c>
      <c r="AG202" s="70" t="s">
        <v>44</v>
      </c>
      <c r="AH202" s="70" t="s">
        <v>44</v>
      </c>
      <c r="AJ202" s="70" t="s">
        <v>44</v>
      </c>
    </row>
    <row r="203" ht="12.0" customHeight="1">
      <c r="A203" s="5"/>
      <c r="B203" s="4" t="s">
        <v>161</v>
      </c>
      <c r="C203" s="38">
        <v>259.0</v>
      </c>
      <c r="D203" s="38"/>
      <c r="E203" s="38">
        <v>5107.047519999999</v>
      </c>
      <c r="F203" s="38"/>
      <c r="G203" s="38">
        <v>4048.0</v>
      </c>
      <c r="H203" s="38"/>
      <c r="I203" s="38">
        <v>0.0</v>
      </c>
      <c r="J203" s="38">
        <v>2154.0</v>
      </c>
      <c r="K203" s="38">
        <v>0.0</v>
      </c>
      <c r="L203" s="38"/>
      <c r="M203" s="38">
        <v>0.0</v>
      </c>
      <c r="N203" s="38"/>
      <c r="O203" s="38">
        <v>32.147</v>
      </c>
      <c r="P203" s="38">
        <v>0.0</v>
      </c>
      <c r="Q203" s="38"/>
      <c r="R203" s="38">
        <v>0.0</v>
      </c>
      <c r="S203" s="38">
        <v>0.0</v>
      </c>
      <c r="T203" s="38">
        <v>3474.0</v>
      </c>
      <c r="U203" s="38">
        <v>0.0</v>
      </c>
      <c r="V203" s="38">
        <v>0.0</v>
      </c>
      <c r="W203" s="38">
        <v>1690.0</v>
      </c>
      <c r="X203" s="38">
        <v>0.0</v>
      </c>
      <c r="Y203" s="38"/>
      <c r="Z203" s="38">
        <v>27425.0</v>
      </c>
      <c r="AA203" s="38">
        <v>0.0</v>
      </c>
      <c r="AB203" s="38"/>
      <c r="AC203" s="38"/>
      <c r="AD203" s="38">
        <v>0.0</v>
      </c>
      <c r="AE203" s="38">
        <v>0.0</v>
      </c>
      <c r="AF203" s="38">
        <v>0.0</v>
      </c>
      <c r="AG203" s="38">
        <v>0.0</v>
      </c>
      <c r="AH203" s="38"/>
      <c r="AJ203" s="37">
        <f t="shared" ref="AJ203:AJ208" si="22">SUM(B203:AI203)</f>
        <v>44189.19452</v>
      </c>
    </row>
    <row r="204" ht="12.0" customHeight="1">
      <c r="A204" s="5"/>
      <c r="B204" s="4" t="s">
        <v>162</v>
      </c>
      <c r="C204" s="38"/>
      <c r="D204" s="38"/>
      <c r="E204" s="38">
        <v>0.0</v>
      </c>
      <c r="F204" s="38">
        <v>221.0</v>
      </c>
      <c r="G204" s="38"/>
      <c r="H204" s="38"/>
      <c r="I204" s="38">
        <v>0.0</v>
      </c>
      <c r="J204" s="38">
        <v>0.0</v>
      </c>
      <c r="K204" s="38">
        <v>337.0</v>
      </c>
      <c r="L204" s="38"/>
      <c r="M204" s="38">
        <v>0.0</v>
      </c>
      <c r="N204" s="38">
        <v>939.0</v>
      </c>
      <c r="O204" s="38">
        <v>0.0</v>
      </c>
      <c r="P204" s="38">
        <v>0.0</v>
      </c>
      <c r="Q204" s="38"/>
      <c r="R204" s="38">
        <v>0.0</v>
      </c>
      <c r="S204" s="38">
        <v>0.0</v>
      </c>
      <c r="T204" s="38"/>
      <c r="U204" s="38">
        <v>145.0</v>
      </c>
      <c r="V204" s="38">
        <v>321.0</v>
      </c>
      <c r="W204" s="38">
        <v>0.0</v>
      </c>
      <c r="X204" s="38">
        <v>790.0</v>
      </c>
      <c r="Y204" s="38"/>
      <c r="Z204" s="38">
        <v>33986.0</v>
      </c>
      <c r="AA204" s="38">
        <v>3473.773</v>
      </c>
      <c r="AB204" s="38">
        <v>950.0</v>
      </c>
      <c r="AC204" s="38">
        <v>140.0</v>
      </c>
      <c r="AD204" s="38">
        <v>0.0</v>
      </c>
      <c r="AE204" s="38">
        <v>890.0</v>
      </c>
      <c r="AF204" s="38"/>
      <c r="AG204" s="38"/>
      <c r="AH204" s="38"/>
      <c r="AJ204" s="37">
        <f t="shared" si="22"/>
        <v>42192.773</v>
      </c>
    </row>
    <row r="205" ht="12.0" customHeight="1">
      <c r="A205" s="5"/>
      <c r="B205" s="4" t="s">
        <v>163</v>
      </c>
      <c r="C205" s="38"/>
      <c r="D205" s="38"/>
      <c r="E205" s="38">
        <v>0.0</v>
      </c>
      <c r="F205" s="38"/>
      <c r="G205" s="38"/>
      <c r="H205" s="38">
        <v>185.0</v>
      </c>
      <c r="I205" s="38">
        <v>0.0</v>
      </c>
      <c r="J205" s="38">
        <v>0.0</v>
      </c>
      <c r="K205" s="38">
        <v>0.0</v>
      </c>
      <c r="L205" s="38"/>
      <c r="M205" s="38">
        <v>0.0</v>
      </c>
      <c r="N205" s="38"/>
      <c r="O205" s="38">
        <v>0.0</v>
      </c>
      <c r="P205" s="38">
        <v>0.0</v>
      </c>
      <c r="Q205" s="38"/>
      <c r="R205" s="38">
        <v>0.0</v>
      </c>
      <c r="S205" s="38">
        <v>0.0</v>
      </c>
      <c r="T205" s="38"/>
      <c r="U205" s="38">
        <v>0.0</v>
      </c>
      <c r="V205" s="38">
        <v>0.0</v>
      </c>
      <c r="W205" s="38">
        <v>0.0</v>
      </c>
      <c r="X205" s="38">
        <v>0.0</v>
      </c>
      <c r="Y205" s="38"/>
      <c r="Z205" s="38"/>
      <c r="AA205" s="38">
        <v>0.0</v>
      </c>
      <c r="AB205" s="38"/>
      <c r="AC205" s="38"/>
      <c r="AD205" s="38">
        <v>0.0</v>
      </c>
      <c r="AE205" s="38"/>
      <c r="AF205" s="38"/>
      <c r="AG205" s="40"/>
      <c r="AH205" s="38"/>
      <c r="AJ205" s="37">
        <f t="shared" si="22"/>
        <v>185</v>
      </c>
    </row>
    <row r="206" ht="12.0" customHeight="1">
      <c r="A206" s="5"/>
      <c r="B206" s="4" t="s">
        <v>164</v>
      </c>
      <c r="C206" s="38"/>
      <c r="D206" s="38"/>
      <c r="E206" s="38">
        <v>0.0</v>
      </c>
      <c r="F206" s="38"/>
      <c r="G206" s="38"/>
      <c r="H206" s="38"/>
      <c r="I206" s="38">
        <v>841.0</v>
      </c>
      <c r="J206" s="38">
        <v>0.0</v>
      </c>
      <c r="K206" s="38">
        <v>0.0</v>
      </c>
      <c r="L206" s="38"/>
      <c r="M206" s="38">
        <v>0.0</v>
      </c>
      <c r="N206" s="38">
        <v>2600.0</v>
      </c>
      <c r="O206" s="38">
        <v>0.0</v>
      </c>
      <c r="P206" s="38">
        <v>0.0</v>
      </c>
      <c r="Q206" s="38"/>
      <c r="R206" s="38">
        <v>0.0</v>
      </c>
      <c r="S206" s="38">
        <v>0.0</v>
      </c>
      <c r="T206" s="38">
        <v>978.0</v>
      </c>
      <c r="U206" s="38">
        <v>0.0</v>
      </c>
      <c r="V206" s="38">
        <v>0.0</v>
      </c>
      <c r="W206" s="38">
        <v>0.0</v>
      </c>
      <c r="X206" s="38">
        <v>0.0</v>
      </c>
      <c r="Y206" s="38"/>
      <c r="Z206" s="38"/>
      <c r="AA206" s="38">
        <v>0.0</v>
      </c>
      <c r="AB206" s="38"/>
      <c r="AC206" s="38">
        <v>2762.0</v>
      </c>
      <c r="AD206" s="38">
        <v>6200.0</v>
      </c>
      <c r="AE206" s="38">
        <v>7300.0</v>
      </c>
      <c r="AF206" s="38"/>
      <c r="AG206" s="40"/>
      <c r="AH206" s="38"/>
      <c r="AJ206" s="37">
        <f t="shared" si="22"/>
        <v>20681</v>
      </c>
    </row>
    <row r="207" ht="12.0" customHeight="1">
      <c r="A207" s="5"/>
      <c r="B207" s="81" t="s">
        <v>165</v>
      </c>
      <c r="C207" s="38">
        <v>189.0</v>
      </c>
      <c r="D207" s="38"/>
      <c r="E207" s="38">
        <v>1120.49828</v>
      </c>
      <c r="F207" s="38"/>
      <c r="G207" s="38">
        <v>2018.0</v>
      </c>
      <c r="H207" s="38">
        <v>103.0</v>
      </c>
      <c r="I207" s="38">
        <v>0.0</v>
      </c>
      <c r="J207" s="38">
        <v>775.0</v>
      </c>
      <c r="K207" s="38">
        <v>85.0</v>
      </c>
      <c r="L207" s="38"/>
      <c r="M207" s="38">
        <v>0.0</v>
      </c>
      <c r="N207" s="38">
        <v>1795.0</v>
      </c>
      <c r="O207" s="38">
        <v>280.866</v>
      </c>
      <c r="P207" s="38">
        <v>0.0</v>
      </c>
      <c r="Q207" s="38"/>
      <c r="R207" s="38">
        <v>0.0</v>
      </c>
      <c r="S207" s="38">
        <v>0.0</v>
      </c>
      <c r="T207" s="38">
        <v>286.0</v>
      </c>
      <c r="U207" s="38">
        <v>0.0</v>
      </c>
      <c r="V207" s="38">
        <v>0.0</v>
      </c>
      <c r="W207" s="38">
        <v>0.0</v>
      </c>
      <c r="X207" s="38">
        <v>0.0</v>
      </c>
      <c r="Y207" s="38">
        <v>111.0</v>
      </c>
      <c r="Z207" s="38"/>
      <c r="AA207" s="38">
        <v>1102.0940000000005</v>
      </c>
      <c r="AB207" s="38"/>
      <c r="AC207" s="38"/>
      <c r="AD207" s="38">
        <v>0.0</v>
      </c>
      <c r="AE207" s="38"/>
      <c r="AF207" s="38"/>
      <c r="AG207" s="40"/>
      <c r="AH207" s="38">
        <v>0.0</v>
      </c>
      <c r="AJ207" s="37">
        <f t="shared" si="22"/>
        <v>7865.45828</v>
      </c>
    </row>
    <row r="208" ht="12.0" customHeight="1">
      <c r="A208" s="5"/>
      <c r="B208" s="4" t="s">
        <v>157</v>
      </c>
      <c r="C208" s="38"/>
      <c r="D208" s="38">
        <v>164.0</v>
      </c>
      <c r="E208" s="38">
        <v>1.2296900000029303</v>
      </c>
      <c r="F208" s="38">
        <v>3869.0</v>
      </c>
      <c r="G208" s="38">
        <v>122.0</v>
      </c>
      <c r="H208" s="38"/>
      <c r="I208" s="38">
        <v>1054.0</v>
      </c>
      <c r="J208" s="38">
        <v>849.0</v>
      </c>
      <c r="K208" s="38">
        <v>0.0</v>
      </c>
      <c r="L208" s="38">
        <v>148.0</v>
      </c>
      <c r="M208" s="38">
        <v>0.0</v>
      </c>
      <c r="N208" s="38">
        <v>1053.0</v>
      </c>
      <c r="O208" s="38">
        <v>926.08</v>
      </c>
      <c r="P208" s="38">
        <v>4408.0</v>
      </c>
      <c r="Q208" s="38"/>
      <c r="R208" s="38">
        <v>7529.0</v>
      </c>
      <c r="S208" s="38">
        <v>428.0</v>
      </c>
      <c r="T208" s="38">
        <v>644.0</v>
      </c>
      <c r="U208" s="38">
        <v>4.0</v>
      </c>
      <c r="V208" s="38">
        <v>817.0</v>
      </c>
      <c r="W208" s="38">
        <v>627.0</v>
      </c>
      <c r="X208" s="38">
        <v>2337.0</v>
      </c>
      <c r="Y208" s="38">
        <v>461.0</v>
      </c>
      <c r="Z208" s="38">
        <v>3131.0</v>
      </c>
      <c r="AA208" s="38"/>
      <c r="AB208" s="38">
        <v>430.0</v>
      </c>
      <c r="AC208" s="38">
        <v>692.0</v>
      </c>
      <c r="AD208" s="38">
        <v>1013.0</v>
      </c>
      <c r="AE208" s="38">
        <v>362.0</v>
      </c>
      <c r="AF208" s="38">
        <v>3564.0</v>
      </c>
      <c r="AG208" s="38">
        <v>600.0</v>
      </c>
      <c r="AH208" s="38">
        <v>2211.0</v>
      </c>
      <c r="AJ208" s="37">
        <f t="shared" si="22"/>
        <v>37444.30969</v>
      </c>
    </row>
    <row r="209" ht="12.0" customHeight="1">
      <c r="A209" s="5"/>
      <c r="B209" s="35" t="s">
        <v>166</v>
      </c>
      <c r="C209" s="82">
        <v>448.0</v>
      </c>
      <c r="D209" s="82">
        <v>164.0</v>
      </c>
      <c r="E209" s="82">
        <v>6228.775490000002</v>
      </c>
      <c r="F209" s="82">
        <v>4090.0</v>
      </c>
      <c r="G209" s="82">
        <v>6188.0</v>
      </c>
      <c r="H209" s="82">
        <v>288.0</v>
      </c>
      <c r="I209" s="82">
        <v>1895.0</v>
      </c>
      <c r="J209" s="82">
        <v>3778.0</v>
      </c>
      <c r="K209" s="82">
        <v>422.0</v>
      </c>
      <c r="L209" s="82">
        <v>148.0</v>
      </c>
      <c r="M209" s="82">
        <v>0.0</v>
      </c>
      <c r="N209" s="82">
        <v>6387.0</v>
      </c>
      <c r="O209" s="82">
        <v>1239.093</v>
      </c>
      <c r="P209" s="82">
        <v>4408.0</v>
      </c>
      <c r="Q209" s="82">
        <v>0.0</v>
      </c>
      <c r="R209" s="82">
        <v>7529.0</v>
      </c>
      <c r="S209" s="82">
        <v>428.0</v>
      </c>
      <c r="T209" s="82">
        <v>5382.0</v>
      </c>
      <c r="U209" s="39">
        <v>149.0</v>
      </c>
      <c r="V209" s="39">
        <v>1138.0</v>
      </c>
      <c r="W209" s="39">
        <v>2317.0</v>
      </c>
      <c r="X209" s="39">
        <v>3127.0</v>
      </c>
      <c r="Y209" s="39">
        <v>572.0</v>
      </c>
      <c r="Z209" s="82">
        <v>64542.0</v>
      </c>
      <c r="AA209" s="39">
        <v>4575.867</v>
      </c>
      <c r="AB209" s="82">
        <v>1380.0</v>
      </c>
      <c r="AC209" s="39">
        <v>3594.0</v>
      </c>
      <c r="AD209" s="82">
        <v>7213.0</v>
      </c>
      <c r="AE209" s="39">
        <v>8552.0</v>
      </c>
      <c r="AF209" s="39">
        <v>3564.0</v>
      </c>
      <c r="AG209" s="82">
        <v>600.0</v>
      </c>
      <c r="AH209" s="39">
        <v>2211.0</v>
      </c>
      <c r="AJ209" s="82">
        <f>SUM(AJ203:AJ208)</f>
        <v>152557.7355</v>
      </c>
    </row>
    <row r="210" ht="12.0" customHeight="1">
      <c r="A210" s="5"/>
      <c r="B210" s="4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J210" s="42"/>
    </row>
    <row r="211" ht="12.0" customHeight="1">
      <c r="A211" s="5"/>
      <c r="B211" s="4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J211" s="41"/>
    </row>
    <row r="212" ht="12.0" customHeight="1">
      <c r="A212" s="5"/>
      <c r="B212" s="35" t="s">
        <v>167</v>
      </c>
      <c r="C212" s="70" t="s">
        <v>44</v>
      </c>
      <c r="D212" s="70" t="s">
        <v>44</v>
      </c>
      <c r="E212" s="70" t="s">
        <v>44</v>
      </c>
      <c r="F212" s="70" t="s">
        <v>44</v>
      </c>
      <c r="G212" s="70" t="s">
        <v>44</v>
      </c>
      <c r="H212" s="70" t="s">
        <v>44</v>
      </c>
      <c r="I212" s="70" t="s">
        <v>44</v>
      </c>
      <c r="J212" s="70" t="s">
        <v>44</v>
      </c>
      <c r="K212" s="70" t="s">
        <v>44</v>
      </c>
      <c r="L212" s="70" t="s">
        <v>44</v>
      </c>
      <c r="M212" s="70" t="s">
        <v>44</v>
      </c>
      <c r="N212" s="70" t="s">
        <v>44</v>
      </c>
      <c r="O212" s="70" t="s">
        <v>44</v>
      </c>
      <c r="P212" s="70" t="s">
        <v>44</v>
      </c>
      <c r="Q212" s="70" t="s">
        <v>44</v>
      </c>
      <c r="R212" s="70" t="s">
        <v>44</v>
      </c>
      <c r="S212" s="70" t="s">
        <v>44</v>
      </c>
      <c r="T212" s="70" t="s">
        <v>44</v>
      </c>
      <c r="U212" s="70" t="s">
        <v>44</v>
      </c>
      <c r="V212" s="70" t="s">
        <v>44</v>
      </c>
      <c r="W212" s="70" t="s">
        <v>44</v>
      </c>
      <c r="X212" s="70" t="s">
        <v>44</v>
      </c>
      <c r="Y212" s="70" t="s">
        <v>44</v>
      </c>
      <c r="Z212" s="70" t="s">
        <v>44</v>
      </c>
      <c r="AA212" s="70" t="s">
        <v>44</v>
      </c>
      <c r="AB212" s="70" t="s">
        <v>44</v>
      </c>
      <c r="AC212" s="70" t="s">
        <v>44</v>
      </c>
      <c r="AD212" s="70" t="s">
        <v>44</v>
      </c>
      <c r="AE212" s="70" t="s">
        <v>44</v>
      </c>
      <c r="AF212" s="70" t="s">
        <v>44</v>
      </c>
      <c r="AG212" s="70" t="s">
        <v>44</v>
      </c>
      <c r="AH212" s="70" t="s">
        <v>44</v>
      </c>
      <c r="AJ212" s="70" t="s">
        <v>44</v>
      </c>
    </row>
    <row r="213" ht="12.0" customHeight="1">
      <c r="A213" s="5"/>
      <c r="B213" s="4" t="s">
        <v>161</v>
      </c>
      <c r="C213" s="38">
        <v>141.0</v>
      </c>
      <c r="D213" s="38"/>
      <c r="E213" s="38">
        <v>4729.97303</v>
      </c>
      <c r="F213" s="38"/>
      <c r="G213" s="38">
        <v>2291.0</v>
      </c>
      <c r="H213" s="38"/>
      <c r="I213" s="38"/>
      <c r="J213" s="38">
        <v>1456.0</v>
      </c>
      <c r="K213" s="38">
        <v>0.0</v>
      </c>
      <c r="L213" s="38"/>
      <c r="M213" s="38">
        <v>0.0</v>
      </c>
      <c r="N213" s="38"/>
      <c r="O213" s="38">
        <v>0.0</v>
      </c>
      <c r="P213" s="38">
        <v>0.0</v>
      </c>
      <c r="Q213" s="38"/>
      <c r="R213" s="38">
        <v>0.0</v>
      </c>
      <c r="S213" s="38">
        <v>0.0</v>
      </c>
      <c r="T213" s="38">
        <v>2266.0</v>
      </c>
      <c r="U213" s="38">
        <v>0.0</v>
      </c>
      <c r="V213" s="38">
        <v>0.0</v>
      </c>
      <c r="W213" s="38">
        <v>1681.0</v>
      </c>
      <c r="X213" s="38">
        <v>0.0</v>
      </c>
      <c r="Y213" s="38"/>
      <c r="Z213" s="38">
        <v>26002.0</v>
      </c>
      <c r="AA213" s="38"/>
      <c r="AB213" s="38"/>
      <c r="AC213" s="38"/>
      <c r="AD213" s="38">
        <v>0.0</v>
      </c>
      <c r="AE213" s="38"/>
      <c r="AF213" s="38">
        <v>0.0</v>
      </c>
      <c r="AG213" s="38"/>
      <c r="AH213" s="38"/>
      <c r="AJ213" s="37">
        <f t="shared" ref="AJ213:AJ218" si="23">SUM(B213:AI213)</f>
        <v>38566.97303</v>
      </c>
    </row>
    <row r="214" ht="12.0" customHeight="1">
      <c r="A214" s="5"/>
      <c r="B214" s="4" t="str">
        <f t="shared" ref="B214:B218" si="24">+B204</f>
        <v>Revenue Grant (Inc Support services income)</v>
      </c>
      <c r="C214" s="38"/>
      <c r="D214" s="38"/>
      <c r="E214" s="38">
        <v>0.0</v>
      </c>
      <c r="F214" s="38"/>
      <c r="G214" s="38"/>
      <c r="H214" s="38"/>
      <c r="I214" s="38"/>
      <c r="J214" s="38">
        <v>0.0</v>
      </c>
      <c r="K214" s="38">
        <v>356.5</v>
      </c>
      <c r="L214" s="38"/>
      <c r="M214" s="38">
        <v>0.0</v>
      </c>
      <c r="N214" s="38"/>
      <c r="O214" s="38">
        <v>0.0</v>
      </c>
      <c r="P214" s="38">
        <v>0.0</v>
      </c>
      <c r="Q214" s="38"/>
      <c r="R214" s="38">
        <v>0.0</v>
      </c>
      <c r="S214" s="38">
        <v>0.0</v>
      </c>
      <c r="T214" s="38"/>
      <c r="U214" s="38">
        <v>92.03</v>
      </c>
      <c r="V214" s="38">
        <v>116.0</v>
      </c>
      <c r="W214" s="38">
        <v>0.0</v>
      </c>
      <c r="X214" s="38">
        <v>790.0</v>
      </c>
      <c r="Y214" s="38"/>
      <c r="Z214" s="38">
        <v>26872.0</v>
      </c>
      <c r="AA214" s="38">
        <v>3394.755</v>
      </c>
      <c r="AB214" s="38">
        <v>947.0</v>
      </c>
      <c r="AC214" s="38">
        <v>202.0</v>
      </c>
      <c r="AD214" s="38">
        <v>0.0</v>
      </c>
      <c r="AE214" s="38"/>
      <c r="AF214" s="38"/>
      <c r="AG214" s="40"/>
      <c r="AH214" s="38"/>
      <c r="AJ214" s="37">
        <f t="shared" si="23"/>
        <v>32770.285</v>
      </c>
    </row>
    <row r="215" ht="12.0" customHeight="1">
      <c r="A215" s="5"/>
      <c r="B215" s="4" t="str">
        <f t="shared" si="24"/>
        <v>Development administration / abortive costs</v>
      </c>
      <c r="C215" s="38"/>
      <c r="D215" s="38"/>
      <c r="E215" s="38">
        <v>59.671</v>
      </c>
      <c r="F215" s="38"/>
      <c r="G215" s="38"/>
      <c r="H215" s="38">
        <v>245.0</v>
      </c>
      <c r="I215" s="38"/>
      <c r="J215" s="38">
        <v>590.0</v>
      </c>
      <c r="K215" s="38">
        <v>0.0</v>
      </c>
      <c r="L215" s="38"/>
      <c r="M215" s="38">
        <v>0.0</v>
      </c>
      <c r="N215" s="38">
        <v>50.0</v>
      </c>
      <c r="O215" s="38">
        <v>-25.829</v>
      </c>
      <c r="P215" s="38">
        <v>0.0</v>
      </c>
      <c r="Q215" s="38"/>
      <c r="R215" s="38">
        <v>811.0</v>
      </c>
      <c r="S215" s="38">
        <v>0.0</v>
      </c>
      <c r="T215" s="38"/>
      <c r="U215" s="38">
        <v>33.03</v>
      </c>
      <c r="V215" s="38">
        <v>0.0</v>
      </c>
      <c r="W215" s="38">
        <v>0.0</v>
      </c>
      <c r="X215" s="38">
        <v>0.0</v>
      </c>
      <c r="Y215" s="38"/>
      <c r="Z215" s="38"/>
      <c r="AA215" s="38"/>
      <c r="AB215" s="38">
        <v>153.0</v>
      </c>
      <c r="AC215" s="38"/>
      <c r="AD215" s="38">
        <v>0.0</v>
      </c>
      <c r="AE215" s="38"/>
      <c r="AF215" s="38"/>
      <c r="AG215" s="38">
        <v>0.0</v>
      </c>
      <c r="AH215" s="38"/>
      <c r="AJ215" s="37">
        <f t="shared" si="23"/>
        <v>1915.872</v>
      </c>
    </row>
    <row r="216" ht="12.0" customHeight="1">
      <c r="A216" s="5"/>
      <c r="B216" s="4" t="str">
        <f t="shared" si="24"/>
        <v>Welsh Government Dowry funding</v>
      </c>
      <c r="C216" s="38"/>
      <c r="D216" s="38"/>
      <c r="E216" s="38">
        <v>0.0</v>
      </c>
      <c r="F216" s="38"/>
      <c r="G216" s="38"/>
      <c r="H216" s="38"/>
      <c r="I216" s="38"/>
      <c r="J216" s="38">
        <v>0.0</v>
      </c>
      <c r="K216" s="38">
        <v>0.0</v>
      </c>
      <c r="L216" s="38"/>
      <c r="M216" s="38">
        <v>0.0</v>
      </c>
      <c r="N216" s="38"/>
      <c r="O216" s="38">
        <v>0.0</v>
      </c>
      <c r="P216" s="38">
        <v>0.0</v>
      </c>
      <c r="Q216" s="38"/>
      <c r="R216" s="38">
        <v>0.0</v>
      </c>
      <c r="S216" s="38">
        <v>0.0</v>
      </c>
      <c r="T216" s="38"/>
      <c r="U216" s="38">
        <v>0.0</v>
      </c>
      <c r="V216" s="38">
        <v>0.0</v>
      </c>
      <c r="W216" s="38">
        <v>0.0</v>
      </c>
      <c r="X216" s="38">
        <v>0.0</v>
      </c>
      <c r="Y216" s="38"/>
      <c r="Z216" s="38"/>
      <c r="AA216" s="38"/>
      <c r="AB216" s="38"/>
      <c r="AC216" s="38"/>
      <c r="AD216" s="38">
        <v>0.0</v>
      </c>
      <c r="AE216" s="38"/>
      <c r="AF216" s="38"/>
      <c r="AG216" s="40"/>
      <c r="AH216" s="38"/>
      <c r="AJ216" s="37">
        <f t="shared" si="23"/>
        <v>0</v>
      </c>
    </row>
    <row r="217" ht="12.0" customHeight="1">
      <c r="A217" s="5"/>
      <c r="B217" s="4" t="str">
        <f t="shared" si="24"/>
        <v>Non housing' activities (including non Care turnover not relating to rent)) </v>
      </c>
      <c r="C217" s="38">
        <v>175.0</v>
      </c>
      <c r="D217" s="38"/>
      <c r="E217" s="38">
        <v>1173.577</v>
      </c>
      <c r="F217" s="38"/>
      <c r="G217" s="38">
        <v>716.0</v>
      </c>
      <c r="H217" s="38"/>
      <c r="I217" s="38">
        <v>312.0</v>
      </c>
      <c r="J217" s="38">
        <v>171.0</v>
      </c>
      <c r="K217" s="38">
        <v>404.5</v>
      </c>
      <c r="L217" s="38"/>
      <c r="M217" s="38">
        <v>0.0</v>
      </c>
      <c r="N217" s="38">
        <v>1051.0</v>
      </c>
      <c r="O217" s="38">
        <v>223.67899999999784</v>
      </c>
      <c r="P217" s="38">
        <v>0.0</v>
      </c>
      <c r="Q217" s="38"/>
      <c r="R217" s="38">
        <v>0.0</v>
      </c>
      <c r="S217" s="38">
        <v>0.0</v>
      </c>
      <c r="T217" s="38"/>
      <c r="U217" s="38">
        <v>102.0</v>
      </c>
      <c r="V217" s="38">
        <v>0.0</v>
      </c>
      <c r="W217" s="38">
        <v>0.0</v>
      </c>
      <c r="X217" s="38">
        <v>0.0</v>
      </c>
      <c r="Y217" s="38">
        <v>38.0</v>
      </c>
      <c r="Z217" s="38"/>
      <c r="AA217" s="38">
        <v>1112.023999999999</v>
      </c>
      <c r="AB217" s="38"/>
      <c r="AC217" s="38"/>
      <c r="AD217" s="38">
        <v>0.0</v>
      </c>
      <c r="AE217" s="38"/>
      <c r="AF217" s="38"/>
      <c r="AG217" s="40"/>
      <c r="AH217" s="38">
        <v>0.0</v>
      </c>
      <c r="AJ217" s="37">
        <f t="shared" si="23"/>
        <v>5478.78</v>
      </c>
    </row>
    <row r="218" ht="12.0" customHeight="1">
      <c r="A218" s="5"/>
      <c r="B218" s="4" t="str">
        <f t="shared" si="24"/>
        <v>Other activities</v>
      </c>
      <c r="C218" s="38"/>
      <c r="D218" s="38"/>
      <c r="E218" s="38">
        <v>1.22995</v>
      </c>
      <c r="F218" s="38">
        <v>2481.0</v>
      </c>
      <c r="G218" s="38">
        <v>148.0</v>
      </c>
      <c r="H218" s="38">
        <v>106.0</v>
      </c>
      <c r="I218" s="38"/>
      <c r="J218" s="38">
        <v>327.0</v>
      </c>
      <c r="K218" s="38">
        <v>0.0</v>
      </c>
      <c r="L218" s="38">
        <v>16.0</v>
      </c>
      <c r="M218" s="38">
        <v>0.0</v>
      </c>
      <c r="N218" s="38">
        <v>1839.0</v>
      </c>
      <c r="O218" s="38"/>
      <c r="P218" s="38">
        <v>2916.0</v>
      </c>
      <c r="Q218" s="38"/>
      <c r="R218" s="38">
        <v>7580.0</v>
      </c>
      <c r="S218" s="38">
        <v>224.0</v>
      </c>
      <c r="T218" s="38">
        <v>6.0</v>
      </c>
      <c r="U218" s="38">
        <v>1.0</v>
      </c>
      <c r="V218" s="38">
        <v>0.0</v>
      </c>
      <c r="W218" s="38">
        <v>222.0</v>
      </c>
      <c r="X218" s="38">
        <v>161.0</v>
      </c>
      <c r="Y218" s="38">
        <v>344.0</v>
      </c>
      <c r="Z218" s="38">
        <v>7469.0</v>
      </c>
      <c r="AA218" s="38"/>
      <c r="AB218" s="38">
        <v>238.0</v>
      </c>
      <c r="AC218" s="38">
        <v>235.0</v>
      </c>
      <c r="AD218" s="38">
        <v>880.0</v>
      </c>
      <c r="AE218" s="38"/>
      <c r="AF218" s="38">
        <v>2952.0</v>
      </c>
      <c r="AG218" s="38"/>
      <c r="AH218" s="38">
        <v>2217.0</v>
      </c>
      <c r="AJ218" s="37">
        <f t="shared" si="23"/>
        <v>30363.22995</v>
      </c>
    </row>
    <row r="219" ht="12.0" customHeight="1">
      <c r="A219" s="5"/>
      <c r="B219" s="35" t="s">
        <v>166</v>
      </c>
      <c r="C219" s="39">
        <v>316.0</v>
      </c>
      <c r="D219" s="39">
        <v>0.0</v>
      </c>
      <c r="E219" s="39">
        <v>5964.4509800000005</v>
      </c>
      <c r="F219" s="39">
        <v>2481.0</v>
      </c>
      <c r="G219" s="39">
        <v>3155.0</v>
      </c>
      <c r="H219" s="39">
        <v>351.0</v>
      </c>
      <c r="I219" s="39">
        <v>312.0</v>
      </c>
      <c r="J219" s="39">
        <v>2544.0</v>
      </c>
      <c r="K219" s="39">
        <v>761.0</v>
      </c>
      <c r="L219" s="39">
        <v>16.0</v>
      </c>
      <c r="M219" s="39">
        <v>0.0</v>
      </c>
      <c r="N219" s="39">
        <v>2940.0</v>
      </c>
      <c r="O219" s="39">
        <v>197.84999999999783</v>
      </c>
      <c r="P219" s="39">
        <v>2916.0</v>
      </c>
      <c r="Q219" s="39">
        <v>0.0</v>
      </c>
      <c r="R219" s="39">
        <v>8391.0</v>
      </c>
      <c r="S219" s="39">
        <v>224.0</v>
      </c>
      <c r="T219" s="39">
        <v>2272.0</v>
      </c>
      <c r="U219" s="39">
        <v>228.06</v>
      </c>
      <c r="V219" s="39">
        <v>116.0</v>
      </c>
      <c r="W219" s="39">
        <v>1903.0</v>
      </c>
      <c r="X219" s="39">
        <v>951.0</v>
      </c>
      <c r="Y219" s="39">
        <v>382.0</v>
      </c>
      <c r="Z219" s="39">
        <v>60343.0</v>
      </c>
      <c r="AA219" s="39">
        <v>4506.778999999999</v>
      </c>
      <c r="AB219" s="39">
        <v>1338.0</v>
      </c>
      <c r="AC219" s="39">
        <v>437.0</v>
      </c>
      <c r="AD219" s="39">
        <v>880.0</v>
      </c>
      <c r="AE219" s="39">
        <v>0.0</v>
      </c>
      <c r="AF219" s="39">
        <v>2952.0</v>
      </c>
      <c r="AG219" s="39">
        <v>0.0</v>
      </c>
      <c r="AH219" s="39">
        <v>2217.0</v>
      </c>
      <c r="AJ219" s="39">
        <f>SUM(AJ213:AJ218)</f>
        <v>109095.14</v>
      </c>
    </row>
    <row r="220" ht="12.0" customHeight="1">
      <c r="A220" s="5"/>
      <c r="B220" s="4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J220" s="41"/>
    </row>
    <row r="221" ht="12.0" customHeight="1">
      <c r="A221" s="5"/>
      <c r="B221" s="35" t="s">
        <v>168</v>
      </c>
      <c r="C221" s="70" t="s">
        <v>44</v>
      </c>
      <c r="D221" s="70" t="s">
        <v>44</v>
      </c>
      <c r="E221" s="70" t="s">
        <v>44</v>
      </c>
      <c r="F221" s="70" t="s">
        <v>44</v>
      </c>
      <c r="G221" s="70" t="s">
        <v>44</v>
      </c>
      <c r="H221" s="70" t="s">
        <v>44</v>
      </c>
      <c r="I221" s="70" t="s">
        <v>44</v>
      </c>
      <c r="J221" s="70" t="s">
        <v>44</v>
      </c>
      <c r="K221" s="70" t="s">
        <v>44</v>
      </c>
      <c r="L221" s="70" t="s">
        <v>44</v>
      </c>
      <c r="M221" s="70" t="s">
        <v>44</v>
      </c>
      <c r="N221" s="70" t="s">
        <v>44</v>
      </c>
      <c r="O221" s="70" t="s">
        <v>44</v>
      </c>
      <c r="P221" s="70" t="s">
        <v>44</v>
      </c>
      <c r="Q221" s="70" t="s">
        <v>44</v>
      </c>
      <c r="R221" s="70" t="s">
        <v>44</v>
      </c>
      <c r="S221" s="70" t="s">
        <v>44</v>
      </c>
      <c r="T221" s="70" t="s">
        <v>44</v>
      </c>
      <c r="U221" s="70" t="s">
        <v>44</v>
      </c>
      <c r="V221" s="70" t="s">
        <v>44</v>
      </c>
      <c r="W221" s="70" t="s">
        <v>44</v>
      </c>
      <c r="X221" s="70" t="s">
        <v>44</v>
      </c>
      <c r="Y221" s="70" t="s">
        <v>44</v>
      </c>
      <c r="Z221" s="70" t="s">
        <v>44</v>
      </c>
      <c r="AA221" s="70" t="s">
        <v>44</v>
      </c>
      <c r="AB221" s="70" t="s">
        <v>44</v>
      </c>
      <c r="AC221" s="70" t="s">
        <v>44</v>
      </c>
      <c r="AD221" s="70" t="s">
        <v>44</v>
      </c>
      <c r="AE221" s="70" t="s">
        <v>44</v>
      </c>
      <c r="AF221" s="70" t="s">
        <v>44</v>
      </c>
      <c r="AG221" s="70" t="s">
        <v>44</v>
      </c>
      <c r="AH221" s="70" t="s">
        <v>44</v>
      </c>
      <c r="AJ221" s="70" t="s">
        <v>44</v>
      </c>
    </row>
    <row r="222" ht="12.0" customHeight="1">
      <c r="A222" s="5"/>
      <c r="B222" s="4" t="s">
        <v>161</v>
      </c>
      <c r="C222" s="39">
        <v>118.0</v>
      </c>
      <c r="D222" s="39">
        <v>0.0</v>
      </c>
      <c r="E222" s="39">
        <v>377.07448999999906</v>
      </c>
      <c r="F222" s="39">
        <v>0.0</v>
      </c>
      <c r="G222" s="39">
        <v>1757.0</v>
      </c>
      <c r="H222" s="39">
        <v>0.0</v>
      </c>
      <c r="I222" s="39">
        <v>0.0</v>
      </c>
      <c r="J222" s="39">
        <v>698.0</v>
      </c>
      <c r="K222" s="39">
        <v>0.0</v>
      </c>
      <c r="L222" s="39">
        <v>0.0</v>
      </c>
      <c r="M222" s="39">
        <v>0.0</v>
      </c>
      <c r="N222" s="39">
        <v>0.0</v>
      </c>
      <c r="O222" s="39">
        <v>32.147</v>
      </c>
      <c r="P222" s="39">
        <v>0.0</v>
      </c>
      <c r="Q222" s="39">
        <v>0.0</v>
      </c>
      <c r="R222" s="39">
        <v>0.0</v>
      </c>
      <c r="S222" s="39">
        <v>0.0</v>
      </c>
      <c r="T222" s="39">
        <v>1208.0</v>
      </c>
      <c r="U222" s="39">
        <v>0.0</v>
      </c>
      <c r="V222" s="39">
        <v>0.0</v>
      </c>
      <c r="W222" s="39">
        <v>9.0</v>
      </c>
      <c r="X222" s="39">
        <v>0.0</v>
      </c>
      <c r="Y222" s="39">
        <v>0.0</v>
      </c>
      <c r="Z222" s="39">
        <v>1423.0</v>
      </c>
      <c r="AA222" s="39">
        <v>0.0</v>
      </c>
      <c r="AB222" s="39">
        <v>0.0</v>
      </c>
      <c r="AC222" s="39">
        <v>0.0</v>
      </c>
      <c r="AD222" s="39">
        <v>0.0</v>
      </c>
      <c r="AE222" s="39">
        <v>0.0</v>
      </c>
      <c r="AF222" s="39">
        <v>0.0</v>
      </c>
      <c r="AG222" s="39">
        <v>0.0</v>
      </c>
      <c r="AH222" s="39">
        <v>0.0</v>
      </c>
      <c r="AJ222" s="39">
        <f t="shared" ref="AJ222:AJ227" si="25">AJ203-AJ213</f>
        <v>5622.22149</v>
      </c>
    </row>
    <row r="223" ht="12.0" customHeight="1">
      <c r="A223" s="5"/>
      <c r="B223" s="4" t="str">
        <f t="shared" ref="B223:B227" si="26">+B214</f>
        <v>Revenue Grant (Inc Support services income)</v>
      </c>
      <c r="C223" s="39">
        <v>0.0</v>
      </c>
      <c r="D223" s="39">
        <v>0.0</v>
      </c>
      <c r="E223" s="39">
        <v>0.0</v>
      </c>
      <c r="F223" s="39">
        <v>221.0</v>
      </c>
      <c r="G223" s="39">
        <v>0.0</v>
      </c>
      <c r="H223" s="39">
        <v>0.0</v>
      </c>
      <c r="I223" s="39">
        <v>0.0</v>
      </c>
      <c r="J223" s="39">
        <v>0.0</v>
      </c>
      <c r="K223" s="39">
        <v>-19.5</v>
      </c>
      <c r="L223" s="39">
        <v>0.0</v>
      </c>
      <c r="M223" s="39">
        <v>0.0</v>
      </c>
      <c r="N223" s="39">
        <v>939.0</v>
      </c>
      <c r="O223" s="39">
        <v>0.0</v>
      </c>
      <c r="P223" s="39">
        <v>0.0</v>
      </c>
      <c r="Q223" s="39">
        <v>0.0</v>
      </c>
      <c r="R223" s="39">
        <v>0.0</v>
      </c>
      <c r="S223" s="39">
        <v>0.0</v>
      </c>
      <c r="T223" s="39">
        <v>0.0</v>
      </c>
      <c r="U223" s="39">
        <v>52.97</v>
      </c>
      <c r="V223" s="39">
        <v>205.0</v>
      </c>
      <c r="W223" s="39">
        <v>0.0</v>
      </c>
      <c r="X223" s="39">
        <v>0.0</v>
      </c>
      <c r="Y223" s="39">
        <v>0.0</v>
      </c>
      <c r="Z223" s="39">
        <v>7114.0</v>
      </c>
      <c r="AA223" s="39">
        <v>79.01800000000003</v>
      </c>
      <c r="AB223" s="39">
        <v>3.0</v>
      </c>
      <c r="AC223" s="39">
        <v>-62.0</v>
      </c>
      <c r="AD223" s="39">
        <v>0.0</v>
      </c>
      <c r="AE223" s="39">
        <v>890.0</v>
      </c>
      <c r="AF223" s="39">
        <v>0.0</v>
      </c>
      <c r="AG223" s="39">
        <v>0.0</v>
      </c>
      <c r="AH223" s="39">
        <v>0.0</v>
      </c>
      <c r="AJ223" s="39">
        <f t="shared" si="25"/>
        <v>9422.488</v>
      </c>
    </row>
    <row r="224" ht="12.0" customHeight="1">
      <c r="A224" s="5"/>
      <c r="B224" s="4" t="str">
        <f t="shared" si="26"/>
        <v>Development administration / abortive costs</v>
      </c>
      <c r="C224" s="39">
        <v>0.0</v>
      </c>
      <c r="D224" s="39">
        <v>0.0</v>
      </c>
      <c r="E224" s="39">
        <v>-59.671</v>
      </c>
      <c r="F224" s="39">
        <v>0.0</v>
      </c>
      <c r="G224" s="39">
        <v>0.0</v>
      </c>
      <c r="H224" s="39">
        <v>-60.0</v>
      </c>
      <c r="I224" s="39">
        <v>0.0</v>
      </c>
      <c r="J224" s="39">
        <v>-590.0</v>
      </c>
      <c r="K224" s="39">
        <v>0.0</v>
      </c>
      <c r="L224" s="39">
        <v>0.0</v>
      </c>
      <c r="M224" s="39">
        <v>0.0</v>
      </c>
      <c r="N224" s="39">
        <v>-50.0</v>
      </c>
      <c r="O224" s="39">
        <v>25.829</v>
      </c>
      <c r="P224" s="39">
        <v>0.0</v>
      </c>
      <c r="Q224" s="39">
        <v>0.0</v>
      </c>
      <c r="R224" s="39">
        <v>-811.0</v>
      </c>
      <c r="S224" s="39">
        <v>0.0</v>
      </c>
      <c r="T224" s="39">
        <v>0.0</v>
      </c>
      <c r="U224" s="39">
        <v>-33.03</v>
      </c>
      <c r="V224" s="39">
        <v>0.0</v>
      </c>
      <c r="W224" s="39">
        <v>0.0</v>
      </c>
      <c r="X224" s="39">
        <v>0.0</v>
      </c>
      <c r="Y224" s="39">
        <v>0.0</v>
      </c>
      <c r="Z224" s="39">
        <v>0.0</v>
      </c>
      <c r="AA224" s="39">
        <v>0.0</v>
      </c>
      <c r="AB224" s="39">
        <v>-153.0</v>
      </c>
      <c r="AC224" s="39">
        <v>0.0</v>
      </c>
      <c r="AD224" s="39">
        <v>0.0</v>
      </c>
      <c r="AE224" s="39">
        <v>0.0</v>
      </c>
      <c r="AF224" s="39">
        <v>0.0</v>
      </c>
      <c r="AG224" s="39">
        <v>0.0</v>
      </c>
      <c r="AH224" s="39">
        <v>0.0</v>
      </c>
      <c r="AJ224" s="39">
        <f t="shared" si="25"/>
        <v>-1730.872</v>
      </c>
    </row>
    <row r="225" ht="12.0" customHeight="1">
      <c r="A225" s="5"/>
      <c r="B225" s="4" t="str">
        <f t="shared" si="26"/>
        <v>Welsh Government Dowry funding</v>
      </c>
      <c r="C225" s="39">
        <v>0.0</v>
      </c>
      <c r="D225" s="39">
        <v>0.0</v>
      </c>
      <c r="E225" s="39">
        <v>0.0</v>
      </c>
      <c r="F225" s="39">
        <v>0.0</v>
      </c>
      <c r="G225" s="39">
        <v>0.0</v>
      </c>
      <c r="H225" s="39">
        <v>0.0</v>
      </c>
      <c r="I225" s="39">
        <v>841.0</v>
      </c>
      <c r="J225" s="39">
        <v>0.0</v>
      </c>
      <c r="K225" s="39">
        <v>0.0</v>
      </c>
      <c r="L225" s="39">
        <v>0.0</v>
      </c>
      <c r="M225" s="39">
        <v>0.0</v>
      </c>
      <c r="N225" s="39">
        <v>2600.0</v>
      </c>
      <c r="O225" s="39">
        <v>0.0</v>
      </c>
      <c r="P225" s="39">
        <v>0.0</v>
      </c>
      <c r="Q225" s="39">
        <v>0.0</v>
      </c>
      <c r="R225" s="39">
        <v>0.0</v>
      </c>
      <c r="S225" s="39">
        <v>0.0</v>
      </c>
      <c r="T225" s="39">
        <v>978.0</v>
      </c>
      <c r="U225" s="39">
        <v>0.0</v>
      </c>
      <c r="V225" s="39">
        <v>0.0</v>
      </c>
      <c r="W225" s="39">
        <v>0.0</v>
      </c>
      <c r="X225" s="39">
        <v>0.0</v>
      </c>
      <c r="Y225" s="39">
        <v>0.0</v>
      </c>
      <c r="Z225" s="39">
        <v>0.0</v>
      </c>
      <c r="AA225" s="39">
        <v>0.0</v>
      </c>
      <c r="AB225" s="39">
        <v>0.0</v>
      </c>
      <c r="AC225" s="39">
        <v>2762.0</v>
      </c>
      <c r="AD225" s="39">
        <v>6200.0</v>
      </c>
      <c r="AE225" s="39">
        <v>7300.0</v>
      </c>
      <c r="AF225" s="39">
        <v>0.0</v>
      </c>
      <c r="AG225" s="39">
        <v>0.0</v>
      </c>
      <c r="AH225" s="39">
        <v>0.0</v>
      </c>
      <c r="AJ225" s="39">
        <f t="shared" si="25"/>
        <v>20681</v>
      </c>
    </row>
    <row r="226" ht="12.0" customHeight="1">
      <c r="A226" s="5"/>
      <c r="B226" s="4" t="str">
        <f t="shared" si="26"/>
        <v>Non housing' activities (including non Care turnover not relating to rent)) </v>
      </c>
      <c r="C226" s="39">
        <v>14.0</v>
      </c>
      <c r="D226" s="39">
        <v>0.0</v>
      </c>
      <c r="E226" s="39">
        <v>-53.078719999999976</v>
      </c>
      <c r="F226" s="39">
        <v>0.0</v>
      </c>
      <c r="G226" s="39">
        <v>1302.0</v>
      </c>
      <c r="H226" s="39">
        <v>103.0</v>
      </c>
      <c r="I226" s="39">
        <v>-312.0</v>
      </c>
      <c r="J226" s="39">
        <v>604.0</v>
      </c>
      <c r="K226" s="39">
        <v>-319.5</v>
      </c>
      <c r="L226" s="39">
        <v>0.0</v>
      </c>
      <c r="M226" s="39">
        <v>0.0</v>
      </c>
      <c r="N226" s="39">
        <v>744.0</v>
      </c>
      <c r="O226" s="39">
        <v>57.18700000000214</v>
      </c>
      <c r="P226" s="39">
        <v>0.0</v>
      </c>
      <c r="Q226" s="39">
        <v>0.0</v>
      </c>
      <c r="R226" s="39">
        <v>0.0</v>
      </c>
      <c r="S226" s="39">
        <v>0.0</v>
      </c>
      <c r="T226" s="39">
        <v>286.0</v>
      </c>
      <c r="U226" s="39">
        <v>-102.0</v>
      </c>
      <c r="V226" s="39">
        <v>0.0</v>
      </c>
      <c r="W226" s="39">
        <v>0.0</v>
      </c>
      <c r="X226" s="39">
        <v>0.0</v>
      </c>
      <c r="Y226" s="39">
        <v>73.0</v>
      </c>
      <c r="Z226" s="39">
        <v>0.0</v>
      </c>
      <c r="AA226" s="39">
        <v>-9.929999999998472</v>
      </c>
      <c r="AB226" s="39">
        <v>0.0</v>
      </c>
      <c r="AC226" s="39">
        <v>0.0</v>
      </c>
      <c r="AD226" s="39">
        <v>0.0</v>
      </c>
      <c r="AE226" s="39">
        <v>0.0</v>
      </c>
      <c r="AF226" s="39">
        <v>0.0</v>
      </c>
      <c r="AG226" s="39">
        <v>0.0</v>
      </c>
      <c r="AH226" s="39">
        <v>0.0</v>
      </c>
      <c r="AJ226" s="39">
        <f t="shared" si="25"/>
        <v>2386.67828</v>
      </c>
    </row>
    <row r="227" ht="12.0" customHeight="1">
      <c r="A227" s="5"/>
      <c r="B227" s="4" t="str">
        <f t="shared" si="26"/>
        <v>Other activities</v>
      </c>
      <c r="C227" s="39">
        <v>0.0</v>
      </c>
      <c r="D227" s="39">
        <v>164.0</v>
      </c>
      <c r="E227" s="39">
        <v>-2.5999999706982635E-4</v>
      </c>
      <c r="F227" s="39">
        <v>1388.0</v>
      </c>
      <c r="G227" s="39">
        <v>-26.0</v>
      </c>
      <c r="H227" s="39">
        <v>-106.0</v>
      </c>
      <c r="I227" s="39">
        <v>1054.0</v>
      </c>
      <c r="J227" s="39">
        <v>522.0</v>
      </c>
      <c r="K227" s="39">
        <v>0.0</v>
      </c>
      <c r="L227" s="39">
        <v>132.0</v>
      </c>
      <c r="M227" s="39">
        <v>0.0</v>
      </c>
      <c r="N227" s="39">
        <v>-786.0</v>
      </c>
      <c r="O227" s="39">
        <v>926.08</v>
      </c>
      <c r="P227" s="39">
        <v>1492.0</v>
      </c>
      <c r="Q227" s="39">
        <v>0.0</v>
      </c>
      <c r="R227" s="39">
        <v>-51.0</v>
      </c>
      <c r="S227" s="39">
        <v>204.0</v>
      </c>
      <c r="T227" s="39">
        <v>638.0</v>
      </c>
      <c r="U227" s="39">
        <v>3.0</v>
      </c>
      <c r="V227" s="39">
        <v>817.0</v>
      </c>
      <c r="W227" s="39">
        <v>405.0</v>
      </c>
      <c r="X227" s="39">
        <v>2176.0</v>
      </c>
      <c r="Y227" s="39">
        <v>117.0</v>
      </c>
      <c r="Z227" s="39">
        <v>-4338.0</v>
      </c>
      <c r="AA227" s="39">
        <v>0.0</v>
      </c>
      <c r="AB227" s="39">
        <v>192.0</v>
      </c>
      <c r="AC227" s="39">
        <v>457.0</v>
      </c>
      <c r="AD227" s="39">
        <v>133.0</v>
      </c>
      <c r="AE227" s="39">
        <v>362.0</v>
      </c>
      <c r="AF227" s="39">
        <v>612.0</v>
      </c>
      <c r="AG227" s="39">
        <v>600.0</v>
      </c>
      <c r="AH227" s="39">
        <v>-6.0</v>
      </c>
      <c r="AJ227" s="39">
        <f t="shared" si="25"/>
        <v>7081.07974</v>
      </c>
    </row>
    <row r="228" ht="12.0" customHeight="1">
      <c r="A228" s="5"/>
      <c r="B228" s="4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J228" s="39"/>
    </row>
    <row r="229" ht="12.0" customHeight="1">
      <c r="A229" s="5"/>
      <c r="B229" s="35" t="s">
        <v>166</v>
      </c>
      <c r="C229" s="39">
        <v>132.0</v>
      </c>
      <c r="D229" s="39">
        <v>164.0</v>
      </c>
      <c r="E229" s="39">
        <v>264.324510000002</v>
      </c>
      <c r="F229" s="39">
        <v>1609.0</v>
      </c>
      <c r="G229" s="39">
        <v>3033.0</v>
      </c>
      <c r="H229" s="39">
        <v>-63.0</v>
      </c>
      <c r="I229" s="39">
        <v>1583.0</v>
      </c>
      <c r="J229" s="39">
        <v>1234.0</v>
      </c>
      <c r="K229" s="39">
        <v>-339.0</v>
      </c>
      <c r="L229" s="39">
        <v>132.0</v>
      </c>
      <c r="M229" s="39">
        <v>0.0</v>
      </c>
      <c r="N229" s="39">
        <v>3447.0</v>
      </c>
      <c r="O229" s="39">
        <v>1041.2430000000022</v>
      </c>
      <c r="P229" s="39">
        <v>1492.0</v>
      </c>
      <c r="Q229" s="39">
        <v>0.0</v>
      </c>
      <c r="R229" s="39">
        <v>-862.0</v>
      </c>
      <c r="S229" s="39">
        <v>204.0</v>
      </c>
      <c r="T229" s="39">
        <v>3110.0</v>
      </c>
      <c r="U229" s="39">
        <v>-79.06</v>
      </c>
      <c r="V229" s="39">
        <v>1022.0</v>
      </c>
      <c r="W229" s="39">
        <v>414.0</v>
      </c>
      <c r="X229" s="39">
        <v>2176.0</v>
      </c>
      <c r="Y229" s="39">
        <v>190.0</v>
      </c>
      <c r="Z229" s="39">
        <v>4199.0</v>
      </c>
      <c r="AA229" s="39">
        <v>69.08800000000156</v>
      </c>
      <c r="AB229" s="39">
        <v>42.0</v>
      </c>
      <c r="AC229" s="39">
        <v>3157.0</v>
      </c>
      <c r="AD229" s="39">
        <v>6333.0</v>
      </c>
      <c r="AE229" s="39">
        <v>8552.0</v>
      </c>
      <c r="AF229" s="39">
        <v>612.0</v>
      </c>
      <c r="AG229" s="39">
        <v>600.0</v>
      </c>
      <c r="AH229" s="39">
        <v>-6.0</v>
      </c>
      <c r="AJ229" s="39">
        <f>SUM(AJ222:AJ228)</f>
        <v>43462.59551</v>
      </c>
    </row>
    <row r="230" ht="12.0" customHeight="1">
      <c r="A230" s="5"/>
      <c r="B230" s="35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J230" s="42"/>
    </row>
    <row r="231" ht="12.0" customHeight="1">
      <c r="A231" s="28"/>
      <c r="B231" s="83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J231" s="42"/>
    </row>
    <row r="232" ht="12.0" customHeight="1">
      <c r="A232" s="31"/>
      <c r="B232" s="84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J232" s="78"/>
    </row>
    <row r="233" ht="12.0" customHeight="1">
      <c r="A233" s="2"/>
      <c r="B233" s="85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J233" s="41"/>
    </row>
    <row r="234" ht="12.0" customHeight="1">
      <c r="A234" s="5"/>
      <c r="B234" s="79" t="s">
        <v>169</v>
      </c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J234" s="41"/>
    </row>
    <row r="235" ht="12.0" customHeight="1">
      <c r="A235" s="5"/>
      <c r="B235" s="4"/>
      <c r="C235" s="55" t="s">
        <v>2</v>
      </c>
      <c r="D235" s="55" t="s">
        <v>2</v>
      </c>
      <c r="E235" s="55" t="s">
        <v>2</v>
      </c>
      <c r="F235" s="55" t="s">
        <v>2</v>
      </c>
      <c r="G235" s="55" t="s">
        <v>2</v>
      </c>
      <c r="H235" s="55" t="s">
        <v>2</v>
      </c>
      <c r="I235" s="55" t="s">
        <v>2</v>
      </c>
      <c r="J235" s="55" t="s">
        <v>2</v>
      </c>
      <c r="K235" s="55" t="s">
        <v>2</v>
      </c>
      <c r="L235" s="55" t="s">
        <v>2</v>
      </c>
      <c r="M235" s="55" t="s">
        <v>2</v>
      </c>
      <c r="N235" s="55" t="s">
        <v>2</v>
      </c>
      <c r="O235" s="55" t="s">
        <v>2</v>
      </c>
      <c r="P235" s="55" t="s">
        <v>2</v>
      </c>
      <c r="Q235" s="55" t="s">
        <v>2</v>
      </c>
      <c r="R235" s="55" t="s">
        <v>2</v>
      </c>
      <c r="S235" s="55" t="s">
        <v>2</v>
      </c>
      <c r="T235" s="55" t="s">
        <v>2</v>
      </c>
      <c r="U235" s="55" t="s">
        <v>2</v>
      </c>
      <c r="V235" s="55" t="s">
        <v>2</v>
      </c>
      <c r="W235" s="55" t="s">
        <v>2</v>
      </c>
      <c r="X235" s="55" t="s">
        <v>2</v>
      </c>
      <c r="Y235" s="55" t="s">
        <v>2</v>
      </c>
      <c r="Z235" s="55" t="s">
        <v>2</v>
      </c>
      <c r="AA235" s="55" t="s">
        <v>2</v>
      </c>
      <c r="AB235" s="55" t="s">
        <v>2</v>
      </c>
      <c r="AC235" s="55" t="s">
        <v>2</v>
      </c>
      <c r="AD235" s="55" t="s">
        <v>2</v>
      </c>
      <c r="AE235" s="55" t="s">
        <v>2</v>
      </c>
      <c r="AF235" s="55" t="s">
        <v>2</v>
      </c>
      <c r="AG235" s="55" t="s">
        <v>2</v>
      </c>
      <c r="AH235" s="55" t="s">
        <v>2</v>
      </c>
      <c r="AJ235" s="55" t="str">
        <f>+AJ$7</f>
        <v>2024/25</v>
      </c>
    </row>
    <row r="236" ht="12.0" customHeight="1">
      <c r="A236" s="5"/>
      <c r="B236" s="35" t="s">
        <v>147</v>
      </c>
      <c r="C236" s="70" t="s">
        <v>44</v>
      </c>
      <c r="D236" s="70" t="s">
        <v>44</v>
      </c>
      <c r="E236" s="70" t="s">
        <v>44</v>
      </c>
      <c r="F236" s="70" t="s">
        <v>44</v>
      </c>
      <c r="G236" s="70" t="s">
        <v>44</v>
      </c>
      <c r="H236" s="70" t="s">
        <v>44</v>
      </c>
      <c r="I236" s="70" t="s">
        <v>44</v>
      </c>
      <c r="J236" s="70" t="s">
        <v>44</v>
      </c>
      <c r="K236" s="70" t="s">
        <v>44</v>
      </c>
      <c r="L236" s="70" t="s">
        <v>44</v>
      </c>
      <c r="M236" s="70" t="s">
        <v>44</v>
      </c>
      <c r="N236" s="70" t="s">
        <v>44</v>
      </c>
      <c r="O236" s="70" t="s">
        <v>44</v>
      </c>
      <c r="P236" s="70" t="s">
        <v>44</v>
      </c>
      <c r="Q236" s="70" t="s">
        <v>44</v>
      </c>
      <c r="R236" s="70" t="s">
        <v>44</v>
      </c>
      <c r="S236" s="70" t="s">
        <v>44</v>
      </c>
      <c r="T236" s="70" t="s">
        <v>44</v>
      </c>
      <c r="U236" s="70" t="s">
        <v>44</v>
      </c>
      <c r="V236" s="70" t="s">
        <v>44</v>
      </c>
      <c r="W236" s="70" t="s">
        <v>44</v>
      </c>
      <c r="X236" s="70" t="s">
        <v>44</v>
      </c>
      <c r="Y236" s="70" t="s">
        <v>44</v>
      </c>
      <c r="Z236" s="70" t="s">
        <v>44</v>
      </c>
      <c r="AA236" s="70" t="s">
        <v>44</v>
      </c>
      <c r="AB236" s="70" t="s">
        <v>44</v>
      </c>
      <c r="AC236" s="70" t="s">
        <v>44</v>
      </c>
      <c r="AD236" s="70" t="s">
        <v>44</v>
      </c>
      <c r="AE236" s="70" t="s">
        <v>44</v>
      </c>
      <c r="AF236" s="70" t="s">
        <v>44</v>
      </c>
      <c r="AG236" s="70" t="s">
        <v>44</v>
      </c>
      <c r="AH236" s="70" t="s">
        <v>44</v>
      </c>
      <c r="AJ236" s="70" t="s">
        <v>44</v>
      </c>
    </row>
    <row r="237" ht="12.0" customHeight="1">
      <c r="A237" s="5"/>
      <c r="B237" s="4" t="s">
        <v>170</v>
      </c>
      <c r="C237" s="38">
        <v>41437.0</v>
      </c>
      <c r="D237" s="38">
        <v>1230.0</v>
      </c>
      <c r="E237" s="38">
        <v>19207.70503</v>
      </c>
      <c r="F237" s="38">
        <v>25473.0</v>
      </c>
      <c r="G237" s="38">
        <v>42101.0</v>
      </c>
      <c r="H237" s="38">
        <v>6121.0</v>
      </c>
      <c r="I237" s="38">
        <v>48959.0</v>
      </c>
      <c r="J237" s="38">
        <v>22756.0</v>
      </c>
      <c r="K237" s="38">
        <v>19258.0</v>
      </c>
      <c r="L237" s="38"/>
      <c r="M237" s="38">
        <v>14442.0</v>
      </c>
      <c r="N237" s="38">
        <v>18171.0</v>
      </c>
      <c r="O237" s="38">
        <v>33369.45</v>
      </c>
      <c r="P237" s="38">
        <v>10185.0</v>
      </c>
      <c r="Q237" s="38"/>
      <c r="R237" s="38">
        <v>23191.0</v>
      </c>
      <c r="S237" s="38">
        <v>27264.0</v>
      </c>
      <c r="T237" s="38">
        <v>23402.0</v>
      </c>
      <c r="U237" s="38">
        <v>6513.26</v>
      </c>
      <c r="V237" s="38">
        <v>22636.0</v>
      </c>
      <c r="W237" s="38">
        <v>23437.0</v>
      </c>
      <c r="X237" s="38">
        <v>53780.0</v>
      </c>
      <c r="Y237" s="38">
        <v>14970.0</v>
      </c>
      <c r="Z237" s="38">
        <v>99171.0</v>
      </c>
      <c r="AA237" s="38">
        <v>116.733</v>
      </c>
      <c r="AB237" s="38">
        <v>9054.0</v>
      </c>
      <c r="AC237" s="38">
        <v>31234.0</v>
      </c>
      <c r="AD237" s="38">
        <v>52220.0</v>
      </c>
      <c r="AE237" s="38">
        <v>57128.0</v>
      </c>
      <c r="AF237" s="38">
        <v>33638.0</v>
      </c>
      <c r="AG237" s="38">
        <v>36584.0</v>
      </c>
      <c r="AH237" s="38">
        <v>69624.0</v>
      </c>
      <c r="AJ237" s="37">
        <f t="shared" ref="AJ237:AJ239" si="27">SUM(B237:AI237)</f>
        <v>886673.148</v>
      </c>
    </row>
    <row r="238" ht="12.0" customHeight="1">
      <c r="A238" s="5"/>
      <c r="B238" s="4" t="s">
        <v>171</v>
      </c>
      <c r="C238" s="38">
        <v>1100.0</v>
      </c>
      <c r="D238" s="38">
        <v>283.0</v>
      </c>
      <c r="E238" s="38">
        <v>2266.9929199999997</v>
      </c>
      <c r="F238" s="38">
        <v>1480.0</v>
      </c>
      <c r="G238" s="38">
        <v>5375.0</v>
      </c>
      <c r="H238" s="38">
        <v>406.0</v>
      </c>
      <c r="I238" s="38">
        <v>1663.0</v>
      </c>
      <c r="J238" s="38">
        <v>2157.0</v>
      </c>
      <c r="K238" s="38">
        <v>1368.0</v>
      </c>
      <c r="L238" s="38"/>
      <c r="M238" s="38">
        <v>1455.0</v>
      </c>
      <c r="N238" s="38">
        <v>263.0</v>
      </c>
      <c r="O238" s="38">
        <v>5903.182</v>
      </c>
      <c r="P238" s="38">
        <v>527.0</v>
      </c>
      <c r="Q238" s="38"/>
      <c r="R238" s="38">
        <v>2740.0</v>
      </c>
      <c r="S238" s="38">
        <v>1670.0</v>
      </c>
      <c r="T238" s="38">
        <v>1253.0</v>
      </c>
      <c r="U238" s="38">
        <v>180.21</v>
      </c>
      <c r="V238" s="38">
        <v>286.0</v>
      </c>
      <c r="W238" s="38">
        <v>602.0</v>
      </c>
      <c r="X238" s="38">
        <v>3954.0</v>
      </c>
      <c r="Y238" s="38">
        <v>2298.0</v>
      </c>
      <c r="Z238" s="38">
        <v>5694.0</v>
      </c>
      <c r="AA238" s="38">
        <v>4.111</v>
      </c>
      <c r="AB238" s="38">
        <v>739.0</v>
      </c>
      <c r="AC238" s="38">
        <v>466.0</v>
      </c>
      <c r="AD238" s="38">
        <v>2213.0</v>
      </c>
      <c r="AE238" s="38">
        <v>1632.0</v>
      </c>
      <c r="AF238" s="38">
        <v>4504.0</v>
      </c>
      <c r="AG238" s="38">
        <v>1340.0</v>
      </c>
      <c r="AH238" s="38">
        <v>7248.0</v>
      </c>
      <c r="AJ238" s="37">
        <f t="shared" si="27"/>
        <v>61070.49592</v>
      </c>
    </row>
    <row r="239" ht="12.0" customHeight="1">
      <c r="A239" s="5"/>
      <c r="B239" s="4" t="s">
        <v>172</v>
      </c>
      <c r="C239" s="38">
        <v>-890.0</v>
      </c>
      <c r="D239" s="38">
        <v>-7.0</v>
      </c>
      <c r="E239" s="38">
        <v>-341.22406000000007</v>
      </c>
      <c r="F239" s="38"/>
      <c r="G239" s="38">
        <v>-766.0</v>
      </c>
      <c r="H239" s="38">
        <v>-53.0</v>
      </c>
      <c r="I239" s="38">
        <v>-1019.0</v>
      </c>
      <c r="J239" s="38">
        <v>-242.0</v>
      </c>
      <c r="K239" s="38">
        <v>-159.0</v>
      </c>
      <c r="L239" s="38"/>
      <c r="M239" s="38">
        <v>-204.0</v>
      </c>
      <c r="N239" s="38">
        <v>-251.0</v>
      </c>
      <c r="O239" s="38">
        <v>-634.8290000000001</v>
      </c>
      <c r="P239" s="38">
        <v>-68.0</v>
      </c>
      <c r="Q239" s="38"/>
      <c r="R239" s="38">
        <v>-454.0</v>
      </c>
      <c r="S239" s="38">
        <v>-208.0</v>
      </c>
      <c r="T239" s="38"/>
      <c r="U239" s="38">
        <v>-31.02</v>
      </c>
      <c r="V239" s="38">
        <v>-341.0</v>
      </c>
      <c r="W239" s="38">
        <v>-184.0</v>
      </c>
      <c r="X239" s="38">
        <v>-1052.0</v>
      </c>
      <c r="Y239" s="38">
        <v>-168.0</v>
      </c>
      <c r="Z239" s="38">
        <v>-2567.0</v>
      </c>
      <c r="AA239" s="38">
        <v>-9.83</v>
      </c>
      <c r="AB239" s="38">
        <v>-73.0</v>
      </c>
      <c r="AC239" s="38">
        <v>-244.0</v>
      </c>
      <c r="AD239" s="38">
        <v>-862.0</v>
      </c>
      <c r="AE239" s="38">
        <v>-1711.0</v>
      </c>
      <c r="AF239" s="38">
        <v>-418.0</v>
      </c>
      <c r="AG239" s="38">
        <v>-587.0</v>
      </c>
      <c r="AH239" s="38">
        <v>-796.0</v>
      </c>
      <c r="AJ239" s="37">
        <f t="shared" si="27"/>
        <v>-14340.90306</v>
      </c>
    </row>
    <row r="240" ht="12.0" customHeight="1">
      <c r="A240" s="5"/>
      <c r="B240" s="35" t="s">
        <v>173</v>
      </c>
      <c r="C240" s="39">
        <v>41647.0</v>
      </c>
      <c r="D240" s="39">
        <v>1506.0</v>
      </c>
      <c r="E240" s="39">
        <v>21133.47389</v>
      </c>
      <c r="F240" s="39">
        <v>26953.0</v>
      </c>
      <c r="G240" s="39">
        <v>46710.0</v>
      </c>
      <c r="H240" s="39">
        <v>6474.0</v>
      </c>
      <c r="I240" s="39">
        <v>49603.0</v>
      </c>
      <c r="J240" s="39">
        <v>24671.0</v>
      </c>
      <c r="K240" s="39">
        <v>20467.0</v>
      </c>
      <c r="L240" s="39">
        <v>0.0</v>
      </c>
      <c r="M240" s="39">
        <v>15693.0</v>
      </c>
      <c r="N240" s="39">
        <v>18183.0</v>
      </c>
      <c r="O240" s="39">
        <v>38637.803</v>
      </c>
      <c r="P240" s="39">
        <v>10644.0</v>
      </c>
      <c r="Q240" s="39">
        <v>0.0</v>
      </c>
      <c r="R240" s="39">
        <v>25477.0</v>
      </c>
      <c r="S240" s="39">
        <v>28726.0</v>
      </c>
      <c r="T240" s="39">
        <v>24655.0</v>
      </c>
      <c r="U240" s="39">
        <v>6662.45</v>
      </c>
      <c r="V240" s="39">
        <v>22581.0</v>
      </c>
      <c r="W240" s="39">
        <v>23855.0</v>
      </c>
      <c r="X240" s="39">
        <v>56682.0</v>
      </c>
      <c r="Y240" s="39">
        <v>17100.0</v>
      </c>
      <c r="Z240" s="39">
        <v>102298.0</v>
      </c>
      <c r="AA240" s="39">
        <v>111.01400000000001</v>
      </c>
      <c r="AB240" s="39">
        <v>9720.0</v>
      </c>
      <c r="AC240" s="39">
        <v>31456.0</v>
      </c>
      <c r="AD240" s="39">
        <v>53571.0</v>
      </c>
      <c r="AE240" s="39">
        <v>57049.0</v>
      </c>
      <c r="AF240" s="39">
        <v>37724.0</v>
      </c>
      <c r="AG240" s="39">
        <v>37337.0</v>
      </c>
      <c r="AH240" s="39">
        <v>76076.0</v>
      </c>
      <c r="AJ240" s="39">
        <f>SUM(AJ237:AJ239)</f>
        <v>933402.7409</v>
      </c>
    </row>
    <row r="241" ht="12.0" customHeight="1">
      <c r="A241" s="5"/>
      <c r="B241" s="4" t="s">
        <v>174</v>
      </c>
      <c r="C241" s="38">
        <v>5344.0</v>
      </c>
      <c r="D241" s="38"/>
      <c r="E241" s="38">
        <v>449.357</v>
      </c>
      <c r="F241" s="38">
        <v>1600.0</v>
      </c>
      <c r="G241" s="38">
        <v>6693.0</v>
      </c>
      <c r="H241" s="38"/>
      <c r="I241" s="38">
        <v>57.0</v>
      </c>
      <c r="J241" s="38">
        <v>0.0</v>
      </c>
      <c r="K241" s="38">
        <v>308.0</v>
      </c>
      <c r="L241" s="38"/>
      <c r="M241" s="38">
        <v>621.0</v>
      </c>
      <c r="N241" s="38"/>
      <c r="O241" s="38">
        <v>1276.76</v>
      </c>
      <c r="P241" s="38">
        <v>272.0</v>
      </c>
      <c r="Q241" s="38"/>
      <c r="R241" s="38">
        <v>2125.0</v>
      </c>
      <c r="S241" s="38">
        <v>0.0</v>
      </c>
      <c r="T241" s="38">
        <v>86.0</v>
      </c>
      <c r="U241" s="38">
        <v>0.0</v>
      </c>
      <c r="V241" s="38">
        <v>0.0</v>
      </c>
      <c r="W241" s="38">
        <v>0.0</v>
      </c>
      <c r="X241" s="38">
        <v>7290.0</v>
      </c>
      <c r="Y241" s="38"/>
      <c r="Z241" s="38"/>
      <c r="AA241" s="38">
        <v>9.607</v>
      </c>
      <c r="AB241" s="38">
        <v>417.0</v>
      </c>
      <c r="AC241" s="38"/>
      <c r="AD241" s="38">
        <v>0.0</v>
      </c>
      <c r="AE241" s="38"/>
      <c r="AF241" s="38">
        <v>183.0</v>
      </c>
      <c r="AG241" s="38">
        <v>620.0</v>
      </c>
      <c r="AH241" s="38"/>
      <c r="AJ241" s="37">
        <f t="shared" ref="AJ241:AJ244" si="28">SUM(B241:AI241)</f>
        <v>27351.724</v>
      </c>
    </row>
    <row r="242" ht="12.0" customHeight="1">
      <c r="A242" s="5"/>
      <c r="B242" s="4" t="s">
        <v>175</v>
      </c>
      <c r="C242" s="38">
        <v>1373.0</v>
      </c>
      <c r="D242" s="38">
        <v>88.0</v>
      </c>
      <c r="E242" s="38">
        <v>1354.53719</v>
      </c>
      <c r="F242" s="38">
        <v>1329.0</v>
      </c>
      <c r="G242" s="38">
        <v>2224.0</v>
      </c>
      <c r="H242" s="38">
        <v>469.0</v>
      </c>
      <c r="I242" s="38">
        <v>3707.0</v>
      </c>
      <c r="J242" s="38">
        <v>1215.0</v>
      </c>
      <c r="K242" s="38">
        <v>2174.0</v>
      </c>
      <c r="L242" s="38"/>
      <c r="M242" s="38">
        <v>896.0</v>
      </c>
      <c r="N242" s="38">
        <v>520.0</v>
      </c>
      <c r="O242" s="38">
        <v>2172.26</v>
      </c>
      <c r="P242" s="38">
        <v>625.0</v>
      </c>
      <c r="Q242" s="38"/>
      <c r="R242" s="38">
        <v>2801.0</v>
      </c>
      <c r="S242" s="38">
        <v>2117.0</v>
      </c>
      <c r="T242" s="38">
        <v>1469.0</v>
      </c>
      <c r="U242" s="38">
        <v>559.31</v>
      </c>
      <c r="V242" s="38">
        <v>2453.0</v>
      </c>
      <c r="W242" s="38">
        <v>2696.0</v>
      </c>
      <c r="X242" s="38">
        <v>5094.0</v>
      </c>
      <c r="Y242" s="38">
        <v>1038.0</v>
      </c>
      <c r="Z242" s="38">
        <v>8172.0</v>
      </c>
      <c r="AA242" s="38">
        <v>2.882</v>
      </c>
      <c r="AB242" s="38">
        <v>782.0</v>
      </c>
      <c r="AC242" s="38">
        <v>1577.0</v>
      </c>
      <c r="AD242" s="38">
        <v>982.0</v>
      </c>
      <c r="AE242" s="38"/>
      <c r="AF242" s="38">
        <v>2385.0</v>
      </c>
      <c r="AG242" s="38">
        <v>1096.0</v>
      </c>
      <c r="AH242" s="38">
        <v>3693.0</v>
      </c>
      <c r="AJ242" s="37">
        <f t="shared" si="28"/>
        <v>55063.98919</v>
      </c>
    </row>
    <row r="243" ht="12.0" customHeight="1">
      <c r="A243" s="5"/>
      <c r="B243" s="4" t="s">
        <v>176</v>
      </c>
      <c r="C243" s="38"/>
      <c r="D243" s="38"/>
      <c r="E243" s="38">
        <v>0.0</v>
      </c>
      <c r="F243" s="38"/>
      <c r="G243" s="38"/>
      <c r="H243" s="38"/>
      <c r="I243" s="38">
        <v>0.0</v>
      </c>
      <c r="J243" s="38">
        <v>0.0</v>
      </c>
      <c r="K243" s="38">
        <v>37.0</v>
      </c>
      <c r="L243" s="38"/>
      <c r="M243" s="38">
        <v>0.0</v>
      </c>
      <c r="N243" s="38"/>
      <c r="O243" s="38">
        <v>0.0</v>
      </c>
      <c r="P243" s="38">
        <v>0.0</v>
      </c>
      <c r="Q243" s="38"/>
      <c r="R243" s="38">
        <v>0.0</v>
      </c>
      <c r="S243" s="38">
        <v>0.0</v>
      </c>
      <c r="T243" s="38">
        <v>160.0</v>
      </c>
      <c r="U243" s="38">
        <v>78.07</v>
      </c>
      <c r="V243" s="38">
        <v>0.0</v>
      </c>
      <c r="W243" s="38">
        <v>0.0</v>
      </c>
      <c r="X243" s="38">
        <v>0.0</v>
      </c>
      <c r="Y243" s="38"/>
      <c r="Z243" s="38"/>
      <c r="AA243" s="38">
        <v>0.0</v>
      </c>
      <c r="AB243" s="38"/>
      <c r="AC243" s="38">
        <v>0.0</v>
      </c>
      <c r="AD243" s="38">
        <v>278.0</v>
      </c>
      <c r="AE243" s="38"/>
      <c r="AF243" s="38">
        <v>0.0</v>
      </c>
      <c r="AG243" s="38">
        <v>250.0</v>
      </c>
      <c r="AH243" s="38"/>
      <c r="AJ243" s="37">
        <f t="shared" si="28"/>
        <v>803.07</v>
      </c>
    </row>
    <row r="244" ht="12.0" customHeight="1">
      <c r="A244" s="5"/>
      <c r="B244" s="4" t="s">
        <v>93</v>
      </c>
      <c r="C244" s="38">
        <v>694.0</v>
      </c>
      <c r="D244" s="38"/>
      <c r="E244" s="38">
        <v>0.0</v>
      </c>
      <c r="F244" s="38">
        <v>297.0</v>
      </c>
      <c r="G244" s="38"/>
      <c r="H244" s="38"/>
      <c r="I244" s="38">
        <v>0.0</v>
      </c>
      <c r="J244" s="38">
        <v>0.0</v>
      </c>
      <c r="K244" s="38">
        <v>0.0</v>
      </c>
      <c r="L244" s="38"/>
      <c r="M244" s="38">
        <v>614.0</v>
      </c>
      <c r="N244" s="38">
        <v>147.0</v>
      </c>
      <c r="O244" s="38">
        <v>33.333</v>
      </c>
      <c r="P244" s="38">
        <v>5.0</v>
      </c>
      <c r="Q244" s="38"/>
      <c r="R244" s="38">
        <v>0.0</v>
      </c>
      <c r="S244" s="38">
        <v>0.0</v>
      </c>
      <c r="T244" s="38"/>
      <c r="U244" s="38">
        <v>219.18</v>
      </c>
      <c r="V244" s="38">
        <v>0.0</v>
      </c>
      <c r="W244" s="38">
        <v>145.0</v>
      </c>
      <c r="X244" s="38">
        <v>0.0</v>
      </c>
      <c r="Y244" s="38"/>
      <c r="Z244" s="38">
        <v>2457.0</v>
      </c>
      <c r="AA244" s="38">
        <v>0.0</v>
      </c>
      <c r="AB244" s="38"/>
      <c r="AC244" s="38">
        <v>456.0</v>
      </c>
      <c r="AD244" s="38">
        <v>0.0</v>
      </c>
      <c r="AE244" s="38">
        <v>313.0</v>
      </c>
      <c r="AF244" s="38">
        <v>0.0</v>
      </c>
      <c r="AG244" s="38"/>
      <c r="AH244" s="38"/>
      <c r="AJ244" s="37">
        <f t="shared" si="28"/>
        <v>5380.513</v>
      </c>
    </row>
    <row r="245" ht="12.0" customHeight="1">
      <c r="A245" s="5"/>
      <c r="B245" s="35" t="s">
        <v>177</v>
      </c>
      <c r="C245" s="39">
        <v>49058.0</v>
      </c>
      <c r="D245" s="39">
        <v>1594.0</v>
      </c>
      <c r="E245" s="39">
        <v>22937.36808</v>
      </c>
      <c r="F245" s="39">
        <v>30179.0</v>
      </c>
      <c r="G245" s="39">
        <v>55627.0</v>
      </c>
      <c r="H245" s="39">
        <v>6943.0</v>
      </c>
      <c r="I245" s="39">
        <v>53367.0</v>
      </c>
      <c r="J245" s="39">
        <v>25886.0</v>
      </c>
      <c r="K245" s="39">
        <v>22986.0</v>
      </c>
      <c r="L245" s="39">
        <v>0.0</v>
      </c>
      <c r="M245" s="39">
        <v>17824.0</v>
      </c>
      <c r="N245" s="39">
        <v>18850.0</v>
      </c>
      <c r="O245" s="39">
        <v>42120.156</v>
      </c>
      <c r="P245" s="39">
        <v>11546.0</v>
      </c>
      <c r="Q245" s="39">
        <v>0.0</v>
      </c>
      <c r="R245" s="39">
        <v>30403.0</v>
      </c>
      <c r="S245" s="39">
        <v>30843.0</v>
      </c>
      <c r="T245" s="39">
        <v>26370.0</v>
      </c>
      <c r="U245" s="39">
        <v>7519.01</v>
      </c>
      <c r="V245" s="39">
        <v>25034.0</v>
      </c>
      <c r="W245" s="39">
        <v>26696.0</v>
      </c>
      <c r="X245" s="39">
        <v>69066.0</v>
      </c>
      <c r="Y245" s="39">
        <v>18138.0</v>
      </c>
      <c r="Z245" s="39">
        <v>112927.0</v>
      </c>
      <c r="AA245" s="39">
        <v>123.50300000000001</v>
      </c>
      <c r="AB245" s="39">
        <v>10919.0</v>
      </c>
      <c r="AC245" s="39">
        <v>33489.0</v>
      </c>
      <c r="AD245" s="39">
        <v>54831.0</v>
      </c>
      <c r="AE245" s="39">
        <v>57362.0</v>
      </c>
      <c r="AF245" s="39">
        <v>40292.0</v>
      </c>
      <c r="AG245" s="39">
        <v>39303.0</v>
      </c>
      <c r="AH245" s="39">
        <v>79769.0</v>
      </c>
      <c r="AJ245" s="39">
        <f>SUM(AJ240:AJ244)</f>
        <v>1022002.037</v>
      </c>
    </row>
    <row r="246" ht="12.0" customHeight="1">
      <c r="A246" s="5"/>
      <c r="B246" s="4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J246" s="41"/>
    </row>
    <row r="247" ht="12.0" customHeight="1">
      <c r="A247" s="5"/>
      <c r="B247" s="35" t="s">
        <v>178</v>
      </c>
      <c r="C247" s="42" t="s">
        <v>44</v>
      </c>
      <c r="D247" s="42" t="s">
        <v>44</v>
      </c>
      <c r="E247" s="42" t="s">
        <v>44</v>
      </c>
      <c r="F247" s="42" t="s">
        <v>44</v>
      </c>
      <c r="G247" s="42" t="s">
        <v>44</v>
      </c>
      <c r="H247" s="42" t="s">
        <v>44</v>
      </c>
      <c r="I247" s="42" t="s">
        <v>44</v>
      </c>
      <c r="J247" s="42" t="s">
        <v>44</v>
      </c>
      <c r="K247" s="42" t="s">
        <v>44</v>
      </c>
      <c r="L247" s="42" t="s">
        <v>44</v>
      </c>
      <c r="M247" s="42" t="s">
        <v>44</v>
      </c>
      <c r="N247" s="42" t="s">
        <v>44</v>
      </c>
      <c r="O247" s="42" t="s">
        <v>44</v>
      </c>
      <c r="P247" s="42" t="s">
        <v>44</v>
      </c>
      <c r="Q247" s="42" t="s">
        <v>44</v>
      </c>
      <c r="R247" s="42" t="s">
        <v>44</v>
      </c>
      <c r="S247" s="42" t="s">
        <v>44</v>
      </c>
      <c r="T247" s="42" t="s">
        <v>44</v>
      </c>
      <c r="U247" s="42" t="s">
        <v>44</v>
      </c>
      <c r="V247" s="42" t="s">
        <v>44</v>
      </c>
      <c r="W247" s="42" t="s">
        <v>44</v>
      </c>
      <c r="X247" s="42" t="s">
        <v>44</v>
      </c>
      <c r="Y247" s="42" t="s">
        <v>44</v>
      </c>
      <c r="Z247" s="42" t="s">
        <v>44</v>
      </c>
      <c r="AA247" s="42" t="s">
        <v>44</v>
      </c>
      <c r="AB247" s="42" t="s">
        <v>44</v>
      </c>
      <c r="AC247" s="42" t="s">
        <v>44</v>
      </c>
      <c r="AD247" s="42" t="s">
        <v>44</v>
      </c>
      <c r="AE247" s="42" t="s">
        <v>44</v>
      </c>
      <c r="AF247" s="42" t="s">
        <v>44</v>
      </c>
      <c r="AG247" s="42" t="s">
        <v>44</v>
      </c>
      <c r="AH247" s="42" t="s">
        <v>44</v>
      </c>
      <c r="AJ247" s="42" t="s">
        <v>44</v>
      </c>
    </row>
    <row r="248" ht="12.0" customHeight="1">
      <c r="A248" s="5"/>
      <c r="B248" s="4" t="s">
        <v>179</v>
      </c>
      <c r="C248" s="38"/>
      <c r="D248" s="38"/>
      <c r="E248" s="38">
        <v>507.8652800000001</v>
      </c>
      <c r="F248" s="38"/>
      <c r="G248" s="38">
        <v>1649.0</v>
      </c>
      <c r="H248" s="38"/>
      <c r="I248" s="38">
        <v>0.0</v>
      </c>
      <c r="J248" s="38">
        <v>396.0</v>
      </c>
      <c r="K248" s="38">
        <v>283.0</v>
      </c>
      <c r="L248" s="38">
        <v>2366.0</v>
      </c>
      <c r="M248" s="38">
        <v>1030.0</v>
      </c>
      <c r="N248" s="38">
        <v>5742.0</v>
      </c>
      <c r="O248" s="38">
        <v>1300.8960000000002</v>
      </c>
      <c r="P248" s="38">
        <v>611.0</v>
      </c>
      <c r="Q248" s="38">
        <v>9335.0</v>
      </c>
      <c r="R248" s="38">
        <v>1871.0</v>
      </c>
      <c r="S248" s="38">
        <v>5804.0</v>
      </c>
      <c r="T248" s="38">
        <v>88.0</v>
      </c>
      <c r="U248" s="38">
        <v>120.91</v>
      </c>
      <c r="V248" s="38">
        <v>0.0</v>
      </c>
      <c r="W248" s="38">
        <v>0.0</v>
      </c>
      <c r="X248" s="38">
        <v>0.0</v>
      </c>
      <c r="Y248" s="38">
        <v>1684.0</v>
      </c>
      <c r="Z248" s="38">
        <v>11758.0</v>
      </c>
      <c r="AA248" s="38">
        <v>1211.5800000000002</v>
      </c>
      <c r="AB248" s="38">
        <v>1514.0</v>
      </c>
      <c r="AC248" s="38">
        <v>0.0</v>
      </c>
      <c r="AD248" s="38">
        <v>0.0</v>
      </c>
      <c r="AE248" s="38"/>
      <c r="AF248" s="38">
        <v>5684.0</v>
      </c>
      <c r="AG248" s="38">
        <v>284.0</v>
      </c>
      <c r="AH248" s="38">
        <v>2462.0</v>
      </c>
      <c r="AJ248" s="37">
        <f t="shared" ref="AJ248:AJ250" si="29">SUM(B248:AI248)</f>
        <v>55702.25128</v>
      </c>
    </row>
    <row r="249" ht="12.0" customHeight="1">
      <c r="A249" s="5"/>
      <c r="B249" s="4" t="s">
        <v>171</v>
      </c>
      <c r="C249" s="38"/>
      <c r="D249" s="38"/>
      <c r="E249" s="38">
        <v>70.56120000000001</v>
      </c>
      <c r="F249" s="38"/>
      <c r="G249" s="38">
        <v>305.0</v>
      </c>
      <c r="H249" s="38"/>
      <c r="I249" s="38">
        <v>0.0</v>
      </c>
      <c r="J249" s="38">
        <v>58.0</v>
      </c>
      <c r="K249" s="38">
        <v>0.0</v>
      </c>
      <c r="L249" s="38"/>
      <c r="M249" s="38">
        <v>965.0</v>
      </c>
      <c r="N249" s="38">
        <v>536.0</v>
      </c>
      <c r="O249" s="38">
        <v>2779.675</v>
      </c>
      <c r="P249" s="38">
        <v>258.0</v>
      </c>
      <c r="Q249" s="38">
        <v>401.0</v>
      </c>
      <c r="R249" s="38">
        <v>92.0</v>
      </c>
      <c r="S249" s="38">
        <v>1954.0</v>
      </c>
      <c r="T249" s="38">
        <v>6.0</v>
      </c>
      <c r="U249" s="38">
        <v>0.0</v>
      </c>
      <c r="V249" s="38">
        <v>0.0</v>
      </c>
      <c r="W249" s="38">
        <v>0.0</v>
      </c>
      <c r="X249" s="38">
        <v>0.0</v>
      </c>
      <c r="Y249" s="38">
        <v>579.0</v>
      </c>
      <c r="Z249" s="38">
        <v>17575.0</v>
      </c>
      <c r="AA249" s="38">
        <v>228.375</v>
      </c>
      <c r="AB249" s="38">
        <v>824.0</v>
      </c>
      <c r="AC249" s="38">
        <v>0.0</v>
      </c>
      <c r="AD249" s="38">
        <v>0.0</v>
      </c>
      <c r="AE249" s="38"/>
      <c r="AF249" s="38">
        <v>1379.0</v>
      </c>
      <c r="AG249" s="38">
        <v>417.0</v>
      </c>
      <c r="AH249" s="38"/>
      <c r="AJ249" s="37">
        <f t="shared" si="29"/>
        <v>28427.6112</v>
      </c>
    </row>
    <row r="250" ht="12.0" customHeight="1">
      <c r="A250" s="5"/>
      <c r="B250" s="4" t="s">
        <v>172</v>
      </c>
      <c r="C250" s="38"/>
      <c r="D250" s="38"/>
      <c r="E250" s="38">
        <v>0.0</v>
      </c>
      <c r="F250" s="38"/>
      <c r="G250" s="38">
        <v>-10.0</v>
      </c>
      <c r="H250" s="38"/>
      <c r="I250" s="38">
        <v>0.0</v>
      </c>
      <c r="J250" s="38">
        <v>0.0</v>
      </c>
      <c r="K250" s="38">
        <v>-7.0</v>
      </c>
      <c r="L250" s="38">
        <v>-14.0</v>
      </c>
      <c r="M250" s="38">
        <v>-128.0</v>
      </c>
      <c r="N250" s="38">
        <v>-109.0</v>
      </c>
      <c r="O250" s="38">
        <v>-248.034</v>
      </c>
      <c r="P250" s="38"/>
      <c r="Q250" s="38">
        <v>150.0</v>
      </c>
      <c r="R250" s="38">
        <v>-23.0</v>
      </c>
      <c r="S250" s="38">
        <v>-222.0</v>
      </c>
      <c r="T250" s="38"/>
      <c r="U250" s="38">
        <v>0.0</v>
      </c>
      <c r="V250" s="38">
        <v>0.0</v>
      </c>
      <c r="W250" s="38">
        <v>0.0</v>
      </c>
      <c r="X250" s="38">
        <v>0.0</v>
      </c>
      <c r="Y250" s="38">
        <v>-72.0</v>
      </c>
      <c r="Z250" s="38">
        <v>-1070.0</v>
      </c>
      <c r="AA250" s="38">
        <v>-103.42</v>
      </c>
      <c r="AB250" s="38">
        <v>-13.0</v>
      </c>
      <c r="AC250" s="38">
        <v>0.0</v>
      </c>
      <c r="AD250" s="38">
        <v>0.0</v>
      </c>
      <c r="AE250" s="38"/>
      <c r="AF250" s="38">
        <v>-252.0</v>
      </c>
      <c r="AG250" s="38">
        <v>-6.0</v>
      </c>
      <c r="AH250" s="38"/>
      <c r="AJ250" s="37">
        <f t="shared" si="29"/>
        <v>-2127.454</v>
      </c>
    </row>
    <row r="251" ht="12.0" customHeight="1">
      <c r="A251" s="5"/>
      <c r="B251" s="35" t="s">
        <v>173</v>
      </c>
      <c r="C251" s="39">
        <v>0.0</v>
      </c>
      <c r="D251" s="39">
        <v>0.0</v>
      </c>
      <c r="E251" s="39">
        <v>578.4264800000001</v>
      </c>
      <c r="F251" s="39">
        <v>0.0</v>
      </c>
      <c r="G251" s="39">
        <v>1944.0</v>
      </c>
      <c r="H251" s="39">
        <v>0.0</v>
      </c>
      <c r="I251" s="39">
        <v>0.0</v>
      </c>
      <c r="J251" s="39">
        <v>454.0</v>
      </c>
      <c r="K251" s="39">
        <v>276.0</v>
      </c>
      <c r="L251" s="39">
        <v>2352.0</v>
      </c>
      <c r="M251" s="39">
        <v>1867.0</v>
      </c>
      <c r="N251" s="39">
        <v>6169.0</v>
      </c>
      <c r="O251" s="39">
        <v>3832.5370000000003</v>
      </c>
      <c r="P251" s="39">
        <v>869.0</v>
      </c>
      <c r="Q251" s="39">
        <v>9886.0</v>
      </c>
      <c r="R251" s="39">
        <v>1940.0</v>
      </c>
      <c r="S251" s="39">
        <v>7536.0</v>
      </c>
      <c r="T251" s="39">
        <v>94.0</v>
      </c>
      <c r="U251" s="39">
        <v>120.91</v>
      </c>
      <c r="V251" s="39">
        <v>0.0</v>
      </c>
      <c r="W251" s="39">
        <v>0.0</v>
      </c>
      <c r="X251" s="39">
        <v>0.0</v>
      </c>
      <c r="Y251" s="39">
        <v>2191.0</v>
      </c>
      <c r="Z251" s="39">
        <v>28263.0</v>
      </c>
      <c r="AA251" s="39">
        <v>1336.535</v>
      </c>
      <c r="AB251" s="39">
        <v>2325.0</v>
      </c>
      <c r="AC251" s="39">
        <v>0.0</v>
      </c>
      <c r="AD251" s="39">
        <v>0.0</v>
      </c>
      <c r="AE251" s="39">
        <v>0.0</v>
      </c>
      <c r="AF251" s="39">
        <v>6811.0</v>
      </c>
      <c r="AG251" s="39">
        <v>695.0</v>
      </c>
      <c r="AH251" s="39">
        <v>2462.0</v>
      </c>
      <c r="AJ251" s="39">
        <f>SUM(AJ248:AJ250)</f>
        <v>82002.40848</v>
      </c>
    </row>
    <row r="252" ht="12.0" customHeight="1">
      <c r="A252" s="5"/>
      <c r="B252" s="4" t="s">
        <v>174</v>
      </c>
      <c r="C252" s="38"/>
      <c r="D252" s="38"/>
      <c r="E252" s="38">
        <v>0.0</v>
      </c>
      <c r="F252" s="38"/>
      <c r="G252" s="38"/>
      <c r="H252" s="38"/>
      <c r="I252" s="38">
        <v>0.0</v>
      </c>
      <c r="J252" s="38">
        <v>0.0</v>
      </c>
      <c r="K252" s="38">
        <v>0.0</v>
      </c>
      <c r="L252" s="38">
        <v>1033.0</v>
      </c>
      <c r="M252" s="38">
        <v>2677.0</v>
      </c>
      <c r="N252" s="38"/>
      <c r="O252" s="38">
        <v>4678.334</v>
      </c>
      <c r="P252" s="38">
        <v>0.0</v>
      </c>
      <c r="Q252" s="38">
        <v>397.0</v>
      </c>
      <c r="R252" s="38">
        <v>0.0</v>
      </c>
      <c r="S252" s="38">
        <v>2690.0</v>
      </c>
      <c r="T252" s="38"/>
      <c r="U252" s="38"/>
      <c r="V252" s="38">
        <v>0.0</v>
      </c>
      <c r="W252" s="38">
        <v>0.0</v>
      </c>
      <c r="X252" s="38">
        <v>0.0</v>
      </c>
      <c r="Y252" s="38">
        <v>1092.0</v>
      </c>
      <c r="Z252" s="38">
        <v>10712.0</v>
      </c>
      <c r="AA252" s="38">
        <v>4.64</v>
      </c>
      <c r="AB252" s="38">
        <v>1376.0</v>
      </c>
      <c r="AC252" s="38">
        <v>0.0</v>
      </c>
      <c r="AD252" s="38">
        <v>0.0</v>
      </c>
      <c r="AE252" s="38"/>
      <c r="AF252" s="38">
        <v>1838.0</v>
      </c>
      <c r="AG252" s="38"/>
      <c r="AH252" s="38">
        <v>4.0</v>
      </c>
      <c r="AJ252" s="37">
        <f t="shared" ref="AJ252:AJ255" si="30">SUM(B252:AI252)</f>
        <v>26501.974</v>
      </c>
    </row>
    <row r="253" ht="12.0" customHeight="1">
      <c r="A253" s="5"/>
      <c r="B253" s="4" t="s">
        <v>175</v>
      </c>
      <c r="C253" s="38"/>
      <c r="D253" s="38"/>
      <c r="E253" s="38">
        <v>11.457070000000707</v>
      </c>
      <c r="F253" s="38"/>
      <c r="G253" s="38"/>
      <c r="H253" s="38"/>
      <c r="I253" s="38">
        <v>0.0</v>
      </c>
      <c r="J253" s="38">
        <v>0.0</v>
      </c>
      <c r="K253" s="38">
        <v>0.0</v>
      </c>
      <c r="L253" s="38">
        <v>57.0</v>
      </c>
      <c r="M253" s="38">
        <v>65.0</v>
      </c>
      <c r="N253" s="38">
        <v>21.0</v>
      </c>
      <c r="O253" s="38">
        <v>63.35</v>
      </c>
      <c r="P253" s="38">
        <v>0.0</v>
      </c>
      <c r="Q253" s="38">
        <v>767.0</v>
      </c>
      <c r="R253" s="38">
        <v>0.0</v>
      </c>
      <c r="S253" s="38">
        <v>353.0</v>
      </c>
      <c r="T253" s="38"/>
      <c r="U253" s="38"/>
      <c r="V253" s="38">
        <v>0.0</v>
      </c>
      <c r="W253" s="38">
        <v>0.0</v>
      </c>
      <c r="X253" s="38">
        <v>0.0</v>
      </c>
      <c r="Y253" s="38">
        <v>88.0</v>
      </c>
      <c r="Z253" s="38"/>
      <c r="AA253" s="38">
        <v>67.429</v>
      </c>
      <c r="AB253" s="38">
        <v>48.0</v>
      </c>
      <c r="AC253" s="38">
        <v>0.0</v>
      </c>
      <c r="AD253" s="38">
        <v>0.0</v>
      </c>
      <c r="AE253" s="38"/>
      <c r="AF253" s="38">
        <v>569.0</v>
      </c>
      <c r="AG253" s="38"/>
      <c r="AH253" s="38"/>
      <c r="AJ253" s="37">
        <f t="shared" si="30"/>
        <v>2110.23607</v>
      </c>
    </row>
    <row r="254" ht="12.0" customHeight="1">
      <c r="A254" s="5"/>
      <c r="B254" s="4" t="s">
        <v>176</v>
      </c>
      <c r="C254" s="38"/>
      <c r="D254" s="38"/>
      <c r="E254" s="38">
        <v>0.0</v>
      </c>
      <c r="F254" s="38"/>
      <c r="G254" s="38"/>
      <c r="H254" s="38"/>
      <c r="I254" s="38">
        <v>0.0</v>
      </c>
      <c r="J254" s="38">
        <v>0.0</v>
      </c>
      <c r="K254" s="38">
        <v>0.0</v>
      </c>
      <c r="L254" s="38"/>
      <c r="M254" s="38">
        <v>0.0</v>
      </c>
      <c r="N254" s="38"/>
      <c r="O254" s="38">
        <v>0.0</v>
      </c>
      <c r="P254" s="38">
        <v>0.0</v>
      </c>
      <c r="Q254" s="38"/>
      <c r="R254" s="38">
        <v>0.0</v>
      </c>
      <c r="S254" s="38">
        <v>0.0</v>
      </c>
      <c r="T254" s="38"/>
      <c r="U254" s="38"/>
      <c r="V254" s="38">
        <v>0.0</v>
      </c>
      <c r="W254" s="38">
        <v>0.0</v>
      </c>
      <c r="X254" s="38">
        <v>0.0</v>
      </c>
      <c r="Y254" s="38"/>
      <c r="Z254" s="38"/>
      <c r="AA254" s="38">
        <v>0.0</v>
      </c>
      <c r="AB254" s="38"/>
      <c r="AC254" s="38">
        <v>0.0</v>
      </c>
      <c r="AD254" s="38">
        <v>0.0</v>
      </c>
      <c r="AE254" s="38"/>
      <c r="AF254" s="38">
        <v>0.0</v>
      </c>
      <c r="AG254" s="38"/>
      <c r="AH254" s="38"/>
      <c r="AJ254" s="37">
        <f t="shared" si="30"/>
        <v>0</v>
      </c>
    </row>
    <row r="255" ht="12.0" customHeight="1">
      <c r="A255" s="5"/>
      <c r="B255" s="4" t="s">
        <v>93</v>
      </c>
      <c r="C255" s="38"/>
      <c r="D255" s="38"/>
      <c r="E255" s="38">
        <v>0.0</v>
      </c>
      <c r="F255" s="38"/>
      <c r="G255" s="38"/>
      <c r="H255" s="38"/>
      <c r="I255" s="38">
        <v>0.0</v>
      </c>
      <c r="J255" s="38">
        <v>0.0</v>
      </c>
      <c r="K255" s="38">
        <v>0.0</v>
      </c>
      <c r="L255" s="38"/>
      <c r="M255" s="38">
        <v>3.0</v>
      </c>
      <c r="N255" s="38">
        <v>218.0</v>
      </c>
      <c r="O255" s="38">
        <v>1.006</v>
      </c>
      <c r="P255" s="38">
        <v>0.0</v>
      </c>
      <c r="Q255" s="38">
        <v>851.0</v>
      </c>
      <c r="R255" s="38">
        <v>0.0</v>
      </c>
      <c r="S255" s="38">
        <v>0.0</v>
      </c>
      <c r="T255" s="38"/>
      <c r="U255" s="38"/>
      <c r="V255" s="38">
        <v>0.0</v>
      </c>
      <c r="W255" s="38">
        <v>0.0</v>
      </c>
      <c r="X255" s="38">
        <v>0.0</v>
      </c>
      <c r="Y255" s="38"/>
      <c r="Z255" s="38">
        <v>3773.0</v>
      </c>
      <c r="AA255" s="38">
        <v>134.6869999999999</v>
      </c>
      <c r="AB255" s="38"/>
      <c r="AC255" s="38">
        <v>0.0</v>
      </c>
      <c r="AD255" s="38">
        <v>0.0</v>
      </c>
      <c r="AE255" s="38"/>
      <c r="AF255" s="38">
        <v>0.0</v>
      </c>
      <c r="AG255" s="38"/>
      <c r="AH255" s="38"/>
      <c r="AJ255" s="37">
        <f t="shared" si="30"/>
        <v>4980.693</v>
      </c>
    </row>
    <row r="256" ht="12.0" customHeight="1">
      <c r="A256" s="5"/>
      <c r="B256" s="35" t="s">
        <v>177</v>
      </c>
      <c r="C256" s="39">
        <v>0.0</v>
      </c>
      <c r="D256" s="39">
        <v>0.0</v>
      </c>
      <c r="E256" s="39">
        <v>589.8835500000008</v>
      </c>
      <c r="F256" s="39">
        <v>0.0</v>
      </c>
      <c r="G256" s="39">
        <v>1944.0</v>
      </c>
      <c r="H256" s="39">
        <v>0.0</v>
      </c>
      <c r="I256" s="39">
        <v>0.0</v>
      </c>
      <c r="J256" s="39">
        <v>454.0</v>
      </c>
      <c r="K256" s="39">
        <v>276.0</v>
      </c>
      <c r="L256" s="39">
        <v>3442.0</v>
      </c>
      <c r="M256" s="39">
        <v>4612.0</v>
      </c>
      <c r="N256" s="39">
        <v>6408.0</v>
      </c>
      <c r="O256" s="39">
        <v>8575.226999999999</v>
      </c>
      <c r="P256" s="39">
        <v>869.0</v>
      </c>
      <c r="Q256" s="39">
        <v>11901.0</v>
      </c>
      <c r="R256" s="39">
        <v>1940.0</v>
      </c>
      <c r="S256" s="39">
        <v>10579.0</v>
      </c>
      <c r="T256" s="39">
        <v>94.0</v>
      </c>
      <c r="U256" s="39">
        <v>120.91</v>
      </c>
      <c r="V256" s="39">
        <v>0.0</v>
      </c>
      <c r="W256" s="39">
        <v>0.0</v>
      </c>
      <c r="X256" s="39">
        <v>0.0</v>
      </c>
      <c r="Y256" s="39">
        <v>3371.0</v>
      </c>
      <c r="Z256" s="39">
        <v>42748.0</v>
      </c>
      <c r="AA256" s="39">
        <v>1543.2910000000002</v>
      </c>
      <c r="AB256" s="39">
        <v>3749.0</v>
      </c>
      <c r="AC256" s="39">
        <v>0.0</v>
      </c>
      <c r="AD256" s="39">
        <v>0.0</v>
      </c>
      <c r="AE256" s="39">
        <v>0.0</v>
      </c>
      <c r="AF256" s="39">
        <v>9218.0</v>
      </c>
      <c r="AG256" s="39">
        <v>695.0</v>
      </c>
      <c r="AH256" s="39">
        <v>2466.0</v>
      </c>
      <c r="AJ256" s="39">
        <f>SUM(AJ251:AJ255)</f>
        <v>115595.3116</v>
      </c>
    </row>
    <row r="257" ht="12.0" customHeight="1">
      <c r="A257" s="5"/>
      <c r="B257" s="4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J257" s="41"/>
    </row>
    <row r="258" ht="12.0" customHeight="1">
      <c r="A258" s="5"/>
      <c r="B258" s="35" t="s">
        <v>180</v>
      </c>
      <c r="C258" s="70" t="s">
        <v>44</v>
      </c>
      <c r="D258" s="70" t="s">
        <v>44</v>
      </c>
      <c r="E258" s="70" t="s">
        <v>44</v>
      </c>
      <c r="F258" s="70" t="s">
        <v>44</v>
      </c>
      <c r="G258" s="70" t="s">
        <v>44</v>
      </c>
      <c r="H258" s="70" t="s">
        <v>44</v>
      </c>
      <c r="I258" s="70" t="s">
        <v>44</v>
      </c>
      <c r="J258" s="70" t="s">
        <v>44</v>
      </c>
      <c r="K258" s="70" t="s">
        <v>44</v>
      </c>
      <c r="L258" s="70" t="s">
        <v>44</v>
      </c>
      <c r="M258" s="70" t="s">
        <v>44</v>
      </c>
      <c r="N258" s="70" t="s">
        <v>44</v>
      </c>
      <c r="O258" s="70" t="s">
        <v>44</v>
      </c>
      <c r="P258" s="70" t="s">
        <v>44</v>
      </c>
      <c r="Q258" s="70" t="s">
        <v>44</v>
      </c>
      <c r="R258" s="70" t="s">
        <v>44</v>
      </c>
      <c r="S258" s="70" t="s">
        <v>44</v>
      </c>
      <c r="T258" s="70" t="s">
        <v>44</v>
      </c>
      <c r="U258" s="70" t="s">
        <v>44</v>
      </c>
      <c r="V258" s="70" t="s">
        <v>44</v>
      </c>
      <c r="W258" s="70" t="s">
        <v>44</v>
      </c>
      <c r="X258" s="70" t="s">
        <v>44</v>
      </c>
      <c r="Y258" s="70" t="s">
        <v>44</v>
      </c>
      <c r="Z258" s="70" t="s">
        <v>44</v>
      </c>
      <c r="AA258" s="70" t="s">
        <v>44</v>
      </c>
      <c r="AB258" s="70" t="s">
        <v>44</v>
      </c>
      <c r="AC258" s="70" t="s">
        <v>44</v>
      </c>
      <c r="AD258" s="70" t="s">
        <v>44</v>
      </c>
      <c r="AE258" s="70" t="s">
        <v>44</v>
      </c>
      <c r="AF258" s="70" t="s">
        <v>44</v>
      </c>
      <c r="AG258" s="70" t="s">
        <v>44</v>
      </c>
      <c r="AH258" s="70" t="s">
        <v>44</v>
      </c>
      <c r="AJ258" s="70" t="s">
        <v>44</v>
      </c>
    </row>
    <row r="259" ht="12.0" customHeight="1">
      <c r="A259" s="5"/>
      <c r="B259" s="4" t="s">
        <v>179</v>
      </c>
      <c r="C259" s="38"/>
      <c r="D259" s="38"/>
      <c r="E259" s="38">
        <v>0.0</v>
      </c>
      <c r="F259" s="38"/>
      <c r="G259" s="38">
        <v>1180.0</v>
      </c>
      <c r="H259" s="38"/>
      <c r="I259" s="38">
        <v>0.0</v>
      </c>
      <c r="J259" s="38">
        <v>0.0</v>
      </c>
      <c r="K259" s="38">
        <v>0.0</v>
      </c>
      <c r="L259" s="38"/>
      <c r="M259" s="38">
        <v>2567.0</v>
      </c>
      <c r="N259" s="38"/>
      <c r="O259" s="38">
        <v>3912.5</v>
      </c>
      <c r="P259" s="38">
        <v>0.0</v>
      </c>
      <c r="Q259" s="38"/>
      <c r="R259" s="38">
        <v>0.0</v>
      </c>
      <c r="S259" s="38">
        <v>27665.0</v>
      </c>
      <c r="T259" s="38">
        <v>107.0</v>
      </c>
      <c r="U259" s="38"/>
      <c r="V259" s="38">
        <v>0.0</v>
      </c>
      <c r="W259" s="38">
        <v>0.0</v>
      </c>
      <c r="X259" s="38">
        <v>0.0</v>
      </c>
      <c r="Y259" s="38"/>
      <c r="Z259" s="38">
        <v>9443.0</v>
      </c>
      <c r="AA259" s="38">
        <v>0.0</v>
      </c>
      <c r="AB259" s="38"/>
      <c r="AC259" s="38">
        <v>0.0</v>
      </c>
      <c r="AD259" s="38">
        <v>0.0</v>
      </c>
      <c r="AE259" s="38"/>
      <c r="AF259" s="38"/>
      <c r="AG259" s="38"/>
      <c r="AH259" s="38"/>
      <c r="AJ259" s="37">
        <f t="shared" ref="AJ259:AJ261" si="31">SUM(B259:AI259)</f>
        <v>44874.5</v>
      </c>
    </row>
    <row r="260" ht="12.0" customHeight="1">
      <c r="A260" s="5"/>
      <c r="B260" s="4" t="s">
        <v>171</v>
      </c>
      <c r="C260" s="38"/>
      <c r="D260" s="38"/>
      <c r="E260" s="38">
        <v>0.0</v>
      </c>
      <c r="F260" s="38"/>
      <c r="G260" s="38">
        <v>546.0</v>
      </c>
      <c r="H260" s="38"/>
      <c r="I260" s="38">
        <v>0.0</v>
      </c>
      <c r="J260" s="38">
        <v>0.0</v>
      </c>
      <c r="K260" s="38">
        <v>0.0</v>
      </c>
      <c r="L260" s="38"/>
      <c r="M260" s="38">
        <v>2448.0</v>
      </c>
      <c r="N260" s="38"/>
      <c r="O260" s="38">
        <v>8296.720000000001</v>
      </c>
      <c r="P260" s="38">
        <v>0.0</v>
      </c>
      <c r="Q260" s="38"/>
      <c r="R260" s="38">
        <v>0.0</v>
      </c>
      <c r="S260" s="38">
        <v>0.0</v>
      </c>
      <c r="T260" s="38">
        <v>151.0</v>
      </c>
      <c r="U260" s="38"/>
      <c r="V260" s="38">
        <v>0.0</v>
      </c>
      <c r="W260" s="38">
        <v>0.0</v>
      </c>
      <c r="X260" s="38">
        <v>0.0</v>
      </c>
      <c r="Y260" s="38"/>
      <c r="Z260" s="38">
        <v>524.0</v>
      </c>
      <c r="AA260" s="38">
        <v>0.0</v>
      </c>
      <c r="AB260" s="38"/>
      <c r="AC260" s="38">
        <v>0.0</v>
      </c>
      <c r="AD260" s="38">
        <v>0.0</v>
      </c>
      <c r="AE260" s="38"/>
      <c r="AF260" s="38"/>
      <c r="AG260" s="38"/>
      <c r="AH260" s="38"/>
      <c r="AJ260" s="37">
        <f t="shared" si="31"/>
        <v>11965.72</v>
      </c>
    </row>
    <row r="261" ht="12.0" customHeight="1">
      <c r="A261" s="5"/>
      <c r="B261" s="4" t="s">
        <v>172</v>
      </c>
      <c r="C261" s="38"/>
      <c r="D261" s="38"/>
      <c r="E261" s="38">
        <v>0.0</v>
      </c>
      <c r="F261" s="38"/>
      <c r="G261" s="38">
        <v>-191.0</v>
      </c>
      <c r="H261" s="38"/>
      <c r="I261" s="38">
        <v>0.0</v>
      </c>
      <c r="J261" s="38">
        <v>0.0</v>
      </c>
      <c r="K261" s="38">
        <v>0.0</v>
      </c>
      <c r="L261" s="38"/>
      <c r="M261" s="38">
        <v>-117.0</v>
      </c>
      <c r="N261" s="38"/>
      <c r="O261" s="38">
        <v>-633.988</v>
      </c>
      <c r="P261" s="38">
        <v>0.0</v>
      </c>
      <c r="Q261" s="38"/>
      <c r="R261" s="38">
        <v>0.0</v>
      </c>
      <c r="S261" s="38">
        <v>-2155.0</v>
      </c>
      <c r="T261" s="38"/>
      <c r="U261" s="38"/>
      <c r="V261" s="38">
        <v>0.0</v>
      </c>
      <c r="W261" s="38">
        <v>0.0</v>
      </c>
      <c r="X261" s="38">
        <v>0.0</v>
      </c>
      <c r="Y261" s="38"/>
      <c r="Z261" s="38">
        <v>-14.0</v>
      </c>
      <c r="AA261" s="38">
        <v>0.0</v>
      </c>
      <c r="AB261" s="38"/>
      <c r="AC261" s="38">
        <v>0.0</v>
      </c>
      <c r="AD261" s="38">
        <v>0.0</v>
      </c>
      <c r="AE261" s="38"/>
      <c r="AF261" s="38"/>
      <c r="AG261" s="38"/>
      <c r="AH261" s="38"/>
      <c r="AJ261" s="37">
        <f t="shared" si="31"/>
        <v>-3110.988</v>
      </c>
    </row>
    <row r="262" ht="12.0" customHeight="1">
      <c r="A262" s="5"/>
      <c r="B262" s="35" t="s">
        <v>173</v>
      </c>
      <c r="C262" s="39">
        <v>0.0</v>
      </c>
      <c r="D262" s="39">
        <v>0.0</v>
      </c>
      <c r="E262" s="39">
        <v>0.0</v>
      </c>
      <c r="F262" s="39">
        <v>0.0</v>
      </c>
      <c r="G262" s="39">
        <v>1535.0</v>
      </c>
      <c r="H262" s="39">
        <v>0.0</v>
      </c>
      <c r="I262" s="39">
        <v>0.0</v>
      </c>
      <c r="J262" s="39">
        <v>0.0</v>
      </c>
      <c r="K262" s="39">
        <v>0.0</v>
      </c>
      <c r="L262" s="39">
        <v>0.0</v>
      </c>
      <c r="M262" s="39">
        <v>4898.0</v>
      </c>
      <c r="N262" s="39">
        <v>0.0</v>
      </c>
      <c r="O262" s="39">
        <v>11575.232000000002</v>
      </c>
      <c r="P262" s="39">
        <v>0.0</v>
      </c>
      <c r="Q262" s="39">
        <v>0.0</v>
      </c>
      <c r="R262" s="39">
        <v>0.0</v>
      </c>
      <c r="S262" s="39">
        <v>25510.0</v>
      </c>
      <c r="T262" s="39">
        <v>258.0</v>
      </c>
      <c r="U262" s="39">
        <v>0.0</v>
      </c>
      <c r="V262" s="39">
        <v>0.0</v>
      </c>
      <c r="W262" s="39">
        <v>0.0</v>
      </c>
      <c r="X262" s="39">
        <v>0.0</v>
      </c>
      <c r="Y262" s="39">
        <v>0.0</v>
      </c>
      <c r="Z262" s="39">
        <v>9953.0</v>
      </c>
      <c r="AA262" s="39">
        <v>0.0</v>
      </c>
      <c r="AB262" s="39">
        <v>0.0</v>
      </c>
      <c r="AC262" s="39">
        <v>0.0</v>
      </c>
      <c r="AD262" s="39">
        <v>0.0</v>
      </c>
      <c r="AE262" s="39">
        <v>0.0</v>
      </c>
      <c r="AF262" s="39">
        <v>0.0</v>
      </c>
      <c r="AG262" s="39">
        <v>0.0</v>
      </c>
      <c r="AH262" s="39">
        <v>0.0</v>
      </c>
      <c r="AJ262" s="39">
        <f>SUM(AJ259:AJ261)</f>
        <v>53729.232</v>
      </c>
    </row>
    <row r="263" ht="12.0" customHeight="1">
      <c r="A263" s="5"/>
      <c r="B263" s="4" t="s">
        <v>174</v>
      </c>
      <c r="C263" s="38"/>
      <c r="D263" s="38"/>
      <c r="E263" s="38">
        <v>0.0</v>
      </c>
      <c r="F263" s="38"/>
      <c r="G263" s="38">
        <v>119.0</v>
      </c>
      <c r="H263" s="38"/>
      <c r="I263" s="38">
        <v>0.0</v>
      </c>
      <c r="J263" s="38">
        <v>0.0</v>
      </c>
      <c r="K263" s="38">
        <v>0.0</v>
      </c>
      <c r="L263" s="38"/>
      <c r="M263" s="38">
        <v>945.0</v>
      </c>
      <c r="N263" s="38"/>
      <c r="O263" s="38">
        <v>376.904</v>
      </c>
      <c r="P263" s="38">
        <v>0.0</v>
      </c>
      <c r="Q263" s="38"/>
      <c r="R263" s="38">
        <v>0.0</v>
      </c>
      <c r="S263" s="38">
        <v>0.0</v>
      </c>
      <c r="T263" s="38"/>
      <c r="U263" s="38"/>
      <c r="V263" s="38">
        <v>0.0</v>
      </c>
      <c r="W263" s="38">
        <v>0.0</v>
      </c>
      <c r="X263" s="38">
        <v>0.0</v>
      </c>
      <c r="Y263" s="38"/>
      <c r="Z263" s="38"/>
      <c r="AA263" s="38">
        <v>0.0</v>
      </c>
      <c r="AB263" s="38"/>
      <c r="AC263" s="38">
        <v>0.0</v>
      </c>
      <c r="AD263" s="38">
        <v>0.0</v>
      </c>
      <c r="AE263" s="38"/>
      <c r="AF263" s="38"/>
      <c r="AG263" s="38"/>
      <c r="AH263" s="38"/>
      <c r="AJ263" s="37">
        <f t="shared" ref="AJ263:AJ266" si="32">SUM(B263:AI263)</f>
        <v>1440.904</v>
      </c>
    </row>
    <row r="264" ht="12.0" customHeight="1">
      <c r="A264" s="5"/>
      <c r="B264" s="4" t="s">
        <v>175</v>
      </c>
      <c r="C264" s="38"/>
      <c r="D264" s="38"/>
      <c r="E264" s="38">
        <v>0.0</v>
      </c>
      <c r="F264" s="38"/>
      <c r="G264" s="38">
        <v>102.0</v>
      </c>
      <c r="H264" s="38"/>
      <c r="I264" s="38">
        <v>0.0</v>
      </c>
      <c r="J264" s="38">
        <v>0.0</v>
      </c>
      <c r="K264" s="38">
        <v>0.0</v>
      </c>
      <c r="L264" s="38"/>
      <c r="M264" s="38">
        <v>662.0</v>
      </c>
      <c r="N264" s="38"/>
      <c r="O264" s="38">
        <v>64.324</v>
      </c>
      <c r="P264" s="38">
        <v>0.0</v>
      </c>
      <c r="Q264" s="38"/>
      <c r="R264" s="38">
        <v>0.0</v>
      </c>
      <c r="S264" s="38">
        <v>22.0</v>
      </c>
      <c r="T264" s="38"/>
      <c r="U264" s="38"/>
      <c r="V264" s="38">
        <v>0.0</v>
      </c>
      <c r="W264" s="38">
        <v>0.0</v>
      </c>
      <c r="X264" s="38">
        <v>0.0</v>
      </c>
      <c r="Y264" s="38"/>
      <c r="Z264" s="38"/>
      <c r="AA264" s="38">
        <v>0.0</v>
      </c>
      <c r="AB264" s="38"/>
      <c r="AC264" s="38">
        <v>0.0</v>
      </c>
      <c r="AD264" s="38">
        <v>0.0</v>
      </c>
      <c r="AE264" s="38"/>
      <c r="AF264" s="38"/>
      <c r="AG264" s="38"/>
      <c r="AH264" s="38"/>
      <c r="AJ264" s="37">
        <f t="shared" si="32"/>
        <v>850.324</v>
      </c>
    </row>
    <row r="265" ht="12.0" customHeight="1">
      <c r="A265" s="5"/>
      <c r="B265" s="4" t="s">
        <v>176</v>
      </c>
      <c r="C265" s="38"/>
      <c r="D265" s="38"/>
      <c r="E265" s="38">
        <v>0.0</v>
      </c>
      <c r="F265" s="38"/>
      <c r="G265" s="38"/>
      <c r="H265" s="38"/>
      <c r="I265" s="38">
        <v>0.0</v>
      </c>
      <c r="J265" s="38">
        <v>0.0</v>
      </c>
      <c r="K265" s="38">
        <v>0.0</v>
      </c>
      <c r="L265" s="38"/>
      <c r="M265" s="38">
        <v>0.0</v>
      </c>
      <c r="N265" s="38"/>
      <c r="O265" s="38">
        <v>0.0</v>
      </c>
      <c r="P265" s="38">
        <v>0.0</v>
      </c>
      <c r="Q265" s="38"/>
      <c r="R265" s="38">
        <v>0.0</v>
      </c>
      <c r="S265" s="38">
        <v>0.0</v>
      </c>
      <c r="T265" s="38"/>
      <c r="U265" s="38"/>
      <c r="V265" s="38">
        <v>0.0</v>
      </c>
      <c r="W265" s="38">
        <v>0.0</v>
      </c>
      <c r="X265" s="38">
        <v>0.0</v>
      </c>
      <c r="Y265" s="38"/>
      <c r="Z265" s="38"/>
      <c r="AA265" s="38">
        <v>0.0</v>
      </c>
      <c r="AB265" s="38"/>
      <c r="AC265" s="38">
        <v>0.0</v>
      </c>
      <c r="AD265" s="38">
        <v>0.0</v>
      </c>
      <c r="AE265" s="38"/>
      <c r="AF265" s="38"/>
      <c r="AG265" s="38"/>
      <c r="AH265" s="38"/>
      <c r="AJ265" s="37">
        <f t="shared" si="32"/>
        <v>0</v>
      </c>
    </row>
    <row r="266" ht="12.0" customHeight="1">
      <c r="A266" s="5"/>
      <c r="B266" s="4" t="s">
        <v>93</v>
      </c>
      <c r="C266" s="38"/>
      <c r="D266" s="38"/>
      <c r="E266" s="38">
        <v>0.0</v>
      </c>
      <c r="F266" s="38"/>
      <c r="G266" s="38"/>
      <c r="H266" s="38"/>
      <c r="I266" s="38">
        <v>0.0</v>
      </c>
      <c r="J266" s="38">
        <v>0.0</v>
      </c>
      <c r="K266" s="38">
        <v>0.0</v>
      </c>
      <c r="L266" s="38"/>
      <c r="M266" s="38">
        <v>554.0</v>
      </c>
      <c r="N266" s="38"/>
      <c r="O266" s="38">
        <v>0.389</v>
      </c>
      <c r="P266" s="38">
        <v>0.0</v>
      </c>
      <c r="Q266" s="38"/>
      <c r="R266" s="38">
        <v>0.0</v>
      </c>
      <c r="S266" s="38">
        <v>0.0</v>
      </c>
      <c r="T266" s="38"/>
      <c r="U266" s="38"/>
      <c r="V266" s="38">
        <v>0.0</v>
      </c>
      <c r="W266" s="38">
        <v>0.0</v>
      </c>
      <c r="X266" s="38">
        <v>0.0</v>
      </c>
      <c r="Y266" s="38"/>
      <c r="Z266" s="38">
        <v>11279.0</v>
      </c>
      <c r="AA266" s="38">
        <v>0.0</v>
      </c>
      <c r="AB266" s="38"/>
      <c r="AC266" s="38">
        <v>0.0</v>
      </c>
      <c r="AD266" s="38">
        <v>0.0</v>
      </c>
      <c r="AE266" s="38"/>
      <c r="AF266" s="38"/>
      <c r="AG266" s="38"/>
      <c r="AH266" s="38"/>
      <c r="AJ266" s="37">
        <f t="shared" si="32"/>
        <v>11833.389</v>
      </c>
    </row>
    <row r="267" ht="12.0" customHeight="1">
      <c r="A267" s="5"/>
      <c r="B267" s="35" t="s">
        <v>177</v>
      </c>
      <c r="C267" s="39">
        <v>0.0</v>
      </c>
      <c r="D267" s="39">
        <v>0.0</v>
      </c>
      <c r="E267" s="39">
        <v>0.0</v>
      </c>
      <c r="F267" s="39">
        <v>0.0</v>
      </c>
      <c r="G267" s="39">
        <v>1756.0</v>
      </c>
      <c r="H267" s="39">
        <v>0.0</v>
      </c>
      <c r="I267" s="39">
        <v>0.0</v>
      </c>
      <c r="J267" s="39">
        <v>0.0</v>
      </c>
      <c r="K267" s="39">
        <v>0.0</v>
      </c>
      <c r="L267" s="39">
        <v>0.0</v>
      </c>
      <c r="M267" s="39">
        <v>7059.0</v>
      </c>
      <c r="N267" s="39">
        <v>0.0</v>
      </c>
      <c r="O267" s="39">
        <v>12016.849000000002</v>
      </c>
      <c r="P267" s="39">
        <v>0.0</v>
      </c>
      <c r="Q267" s="39">
        <v>0.0</v>
      </c>
      <c r="R267" s="39">
        <v>0.0</v>
      </c>
      <c r="S267" s="39">
        <v>25532.0</v>
      </c>
      <c r="T267" s="39">
        <v>258.0</v>
      </c>
      <c r="U267" s="39">
        <v>0.0</v>
      </c>
      <c r="V267" s="39">
        <v>0.0</v>
      </c>
      <c r="W267" s="39">
        <v>0.0</v>
      </c>
      <c r="X267" s="39">
        <v>0.0</v>
      </c>
      <c r="Y267" s="39">
        <v>0.0</v>
      </c>
      <c r="Z267" s="39">
        <v>21232.0</v>
      </c>
      <c r="AA267" s="39">
        <v>0.0</v>
      </c>
      <c r="AB267" s="39">
        <v>0.0</v>
      </c>
      <c r="AC267" s="39">
        <v>0.0</v>
      </c>
      <c r="AD267" s="39">
        <v>0.0</v>
      </c>
      <c r="AE267" s="39">
        <v>0.0</v>
      </c>
      <c r="AF267" s="39">
        <v>0.0</v>
      </c>
      <c r="AG267" s="39">
        <v>0.0</v>
      </c>
      <c r="AH267" s="39">
        <v>0.0</v>
      </c>
      <c r="AJ267" s="39">
        <f>SUM(AJ262:AJ266)</f>
        <v>67853.849</v>
      </c>
    </row>
    <row r="268" ht="12.0" customHeight="1">
      <c r="A268" s="5"/>
      <c r="B268" s="4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J268" s="41"/>
    </row>
    <row r="269" ht="12.0" customHeight="1">
      <c r="A269" s="5"/>
      <c r="B269" s="35" t="s">
        <v>181</v>
      </c>
      <c r="C269" s="70" t="s">
        <v>44</v>
      </c>
      <c r="D269" s="70" t="s">
        <v>44</v>
      </c>
      <c r="E269" s="70" t="s">
        <v>44</v>
      </c>
      <c r="F269" s="70" t="s">
        <v>44</v>
      </c>
      <c r="G269" s="70" t="s">
        <v>44</v>
      </c>
      <c r="H269" s="70" t="s">
        <v>44</v>
      </c>
      <c r="I269" s="70" t="s">
        <v>44</v>
      </c>
      <c r="J269" s="70" t="s">
        <v>44</v>
      </c>
      <c r="K269" s="70" t="s">
        <v>44</v>
      </c>
      <c r="L269" s="70" t="s">
        <v>44</v>
      </c>
      <c r="M269" s="70" t="s">
        <v>44</v>
      </c>
      <c r="N269" s="70" t="s">
        <v>44</v>
      </c>
      <c r="O269" s="70" t="s">
        <v>44</v>
      </c>
      <c r="P269" s="70" t="s">
        <v>44</v>
      </c>
      <c r="Q269" s="70" t="s">
        <v>44</v>
      </c>
      <c r="R269" s="70" t="s">
        <v>44</v>
      </c>
      <c r="S269" s="70" t="s">
        <v>44</v>
      </c>
      <c r="T269" s="70" t="s">
        <v>44</v>
      </c>
      <c r="U269" s="70" t="s">
        <v>44</v>
      </c>
      <c r="V269" s="70" t="s">
        <v>44</v>
      </c>
      <c r="W269" s="70" t="s">
        <v>44</v>
      </c>
      <c r="X269" s="70" t="s">
        <v>44</v>
      </c>
      <c r="Y269" s="70" t="s">
        <v>44</v>
      </c>
      <c r="Z269" s="70" t="s">
        <v>44</v>
      </c>
      <c r="AA269" s="70" t="s">
        <v>44</v>
      </c>
      <c r="AB269" s="70" t="s">
        <v>44</v>
      </c>
      <c r="AC269" s="70" t="s">
        <v>44</v>
      </c>
      <c r="AD269" s="70" t="s">
        <v>44</v>
      </c>
      <c r="AE269" s="70" t="s">
        <v>44</v>
      </c>
      <c r="AF269" s="70" t="s">
        <v>44</v>
      </c>
      <c r="AG269" s="70" t="s">
        <v>44</v>
      </c>
      <c r="AH269" s="70" t="s">
        <v>44</v>
      </c>
      <c r="AJ269" s="70" t="s">
        <v>44</v>
      </c>
    </row>
    <row r="270" ht="12.0" customHeight="1">
      <c r="A270" s="5"/>
      <c r="B270" s="4" t="s">
        <v>179</v>
      </c>
      <c r="C270" s="38"/>
      <c r="D270" s="38"/>
      <c r="E270" s="38">
        <v>0.0</v>
      </c>
      <c r="F270" s="38"/>
      <c r="G270" s="38"/>
      <c r="H270" s="38"/>
      <c r="I270" s="38">
        <v>0.0</v>
      </c>
      <c r="J270" s="38">
        <v>0.0</v>
      </c>
      <c r="K270" s="38">
        <v>0.0</v>
      </c>
      <c r="L270" s="38"/>
      <c r="M270" s="38">
        <v>0.0</v>
      </c>
      <c r="N270" s="38"/>
      <c r="O270" s="38">
        <v>0.0</v>
      </c>
      <c r="P270" s="38">
        <v>0.0</v>
      </c>
      <c r="Q270" s="38"/>
      <c r="R270" s="38">
        <v>0.0</v>
      </c>
      <c r="S270" s="38">
        <v>0.0</v>
      </c>
      <c r="T270" s="38"/>
      <c r="U270" s="38"/>
      <c r="V270" s="38">
        <v>0.0</v>
      </c>
      <c r="W270" s="38">
        <v>0.0</v>
      </c>
      <c r="X270" s="38">
        <v>0.0</v>
      </c>
      <c r="Y270" s="38"/>
      <c r="Z270" s="38">
        <v>10661.0</v>
      </c>
      <c r="AA270" s="38">
        <v>0.0</v>
      </c>
      <c r="AB270" s="38"/>
      <c r="AC270" s="38">
        <v>0.0</v>
      </c>
      <c r="AD270" s="38">
        <v>0.0</v>
      </c>
      <c r="AE270" s="38"/>
      <c r="AF270" s="38"/>
      <c r="AG270" s="38"/>
      <c r="AH270" s="38"/>
      <c r="AJ270" s="37">
        <f t="shared" ref="AJ270:AJ272" si="33">SUM(B270:AI270)</f>
        <v>10661</v>
      </c>
    </row>
    <row r="271" ht="12.0" customHeight="1">
      <c r="A271" s="5"/>
      <c r="B271" s="4" t="s">
        <v>171</v>
      </c>
      <c r="C271" s="38"/>
      <c r="D271" s="38"/>
      <c r="E271" s="38">
        <v>0.0</v>
      </c>
      <c r="F271" s="38"/>
      <c r="G271" s="38"/>
      <c r="H271" s="38"/>
      <c r="I271" s="38">
        <v>0.0</v>
      </c>
      <c r="J271" s="38">
        <v>0.0</v>
      </c>
      <c r="K271" s="38">
        <v>0.0</v>
      </c>
      <c r="L271" s="38"/>
      <c r="M271" s="38">
        <v>0.0</v>
      </c>
      <c r="N271" s="38"/>
      <c r="O271" s="38">
        <v>0.0</v>
      </c>
      <c r="P271" s="38">
        <v>0.0</v>
      </c>
      <c r="Q271" s="38"/>
      <c r="R271" s="38">
        <v>0.0</v>
      </c>
      <c r="S271" s="38">
        <v>0.0</v>
      </c>
      <c r="T271" s="38"/>
      <c r="U271" s="38"/>
      <c r="V271" s="38">
        <v>0.0</v>
      </c>
      <c r="W271" s="38">
        <v>0.0</v>
      </c>
      <c r="X271" s="38">
        <v>0.0</v>
      </c>
      <c r="Y271" s="38"/>
      <c r="Z271" s="38"/>
      <c r="AA271" s="38">
        <v>0.0</v>
      </c>
      <c r="AB271" s="38"/>
      <c r="AC271" s="38">
        <v>0.0</v>
      </c>
      <c r="AD271" s="38">
        <v>0.0</v>
      </c>
      <c r="AE271" s="38"/>
      <c r="AF271" s="38"/>
      <c r="AG271" s="38"/>
      <c r="AH271" s="38"/>
      <c r="AJ271" s="37">
        <f t="shared" si="33"/>
        <v>0</v>
      </c>
    </row>
    <row r="272" ht="12.0" customHeight="1">
      <c r="A272" s="5"/>
      <c r="B272" s="4" t="s">
        <v>172</v>
      </c>
      <c r="C272" s="38"/>
      <c r="D272" s="38"/>
      <c r="E272" s="38">
        <v>0.0</v>
      </c>
      <c r="F272" s="38"/>
      <c r="G272" s="38"/>
      <c r="H272" s="38"/>
      <c r="I272" s="38">
        <v>0.0</v>
      </c>
      <c r="J272" s="38">
        <v>0.0</v>
      </c>
      <c r="K272" s="38">
        <v>0.0</v>
      </c>
      <c r="L272" s="38"/>
      <c r="M272" s="38">
        <v>0.0</v>
      </c>
      <c r="N272" s="38"/>
      <c r="O272" s="38">
        <v>0.0</v>
      </c>
      <c r="P272" s="38">
        <v>0.0</v>
      </c>
      <c r="Q272" s="38"/>
      <c r="R272" s="38">
        <v>0.0</v>
      </c>
      <c r="S272" s="38">
        <v>0.0</v>
      </c>
      <c r="T272" s="38"/>
      <c r="U272" s="38"/>
      <c r="V272" s="38">
        <v>0.0</v>
      </c>
      <c r="W272" s="38">
        <v>0.0</v>
      </c>
      <c r="X272" s="38">
        <v>0.0</v>
      </c>
      <c r="Y272" s="38"/>
      <c r="Z272" s="38"/>
      <c r="AA272" s="38">
        <v>0.0</v>
      </c>
      <c r="AB272" s="38"/>
      <c r="AC272" s="38">
        <v>0.0</v>
      </c>
      <c r="AD272" s="38">
        <v>0.0</v>
      </c>
      <c r="AE272" s="38"/>
      <c r="AF272" s="38"/>
      <c r="AG272" s="38"/>
      <c r="AH272" s="38"/>
      <c r="AJ272" s="37">
        <f t="shared" si="33"/>
        <v>0</v>
      </c>
    </row>
    <row r="273" ht="12.0" customHeight="1">
      <c r="A273" s="5"/>
      <c r="B273" s="35" t="s">
        <v>173</v>
      </c>
      <c r="C273" s="39">
        <v>0.0</v>
      </c>
      <c r="D273" s="39">
        <v>0.0</v>
      </c>
      <c r="E273" s="39">
        <v>0.0</v>
      </c>
      <c r="F273" s="39">
        <v>0.0</v>
      </c>
      <c r="G273" s="39">
        <v>0.0</v>
      </c>
      <c r="H273" s="39">
        <v>0.0</v>
      </c>
      <c r="I273" s="39">
        <v>0.0</v>
      </c>
      <c r="J273" s="39">
        <v>0.0</v>
      </c>
      <c r="K273" s="39">
        <v>0.0</v>
      </c>
      <c r="L273" s="39">
        <v>0.0</v>
      </c>
      <c r="M273" s="39">
        <v>0.0</v>
      </c>
      <c r="N273" s="39">
        <v>0.0</v>
      </c>
      <c r="O273" s="39">
        <v>0.0</v>
      </c>
      <c r="P273" s="39">
        <v>0.0</v>
      </c>
      <c r="Q273" s="39">
        <v>0.0</v>
      </c>
      <c r="R273" s="39">
        <v>0.0</v>
      </c>
      <c r="S273" s="39">
        <v>0.0</v>
      </c>
      <c r="T273" s="39">
        <v>0.0</v>
      </c>
      <c r="U273" s="39">
        <v>0.0</v>
      </c>
      <c r="V273" s="39">
        <v>0.0</v>
      </c>
      <c r="W273" s="39">
        <v>0.0</v>
      </c>
      <c r="X273" s="39">
        <v>0.0</v>
      </c>
      <c r="Y273" s="39">
        <v>0.0</v>
      </c>
      <c r="Z273" s="39">
        <v>10661.0</v>
      </c>
      <c r="AA273" s="39">
        <v>0.0</v>
      </c>
      <c r="AB273" s="39">
        <v>0.0</v>
      </c>
      <c r="AC273" s="39">
        <v>0.0</v>
      </c>
      <c r="AD273" s="39">
        <v>0.0</v>
      </c>
      <c r="AE273" s="39">
        <v>0.0</v>
      </c>
      <c r="AF273" s="39">
        <v>0.0</v>
      </c>
      <c r="AG273" s="39">
        <v>0.0</v>
      </c>
      <c r="AH273" s="39">
        <v>0.0</v>
      </c>
      <c r="AJ273" s="39">
        <f>SUM(AJ270:AJ272)</f>
        <v>10661</v>
      </c>
    </row>
    <row r="274" ht="12.0" customHeight="1">
      <c r="A274" s="5"/>
      <c r="B274" s="4" t="s">
        <v>174</v>
      </c>
      <c r="C274" s="38"/>
      <c r="D274" s="38"/>
      <c r="E274" s="38">
        <v>0.0</v>
      </c>
      <c r="F274" s="38"/>
      <c r="G274" s="38"/>
      <c r="H274" s="38"/>
      <c r="I274" s="38">
        <v>0.0</v>
      </c>
      <c r="J274" s="38">
        <v>0.0</v>
      </c>
      <c r="K274" s="38">
        <v>0.0</v>
      </c>
      <c r="L274" s="38"/>
      <c r="M274" s="38">
        <v>0.0</v>
      </c>
      <c r="N274" s="38"/>
      <c r="O274" s="38">
        <v>0.0</v>
      </c>
      <c r="P274" s="38">
        <v>0.0</v>
      </c>
      <c r="Q274" s="38"/>
      <c r="R274" s="38">
        <v>0.0</v>
      </c>
      <c r="S274" s="38">
        <v>0.0</v>
      </c>
      <c r="T274" s="38"/>
      <c r="U274" s="38"/>
      <c r="V274" s="38">
        <v>0.0</v>
      </c>
      <c r="W274" s="38">
        <v>0.0</v>
      </c>
      <c r="X274" s="38">
        <v>0.0</v>
      </c>
      <c r="Y274" s="38"/>
      <c r="Z274" s="38"/>
      <c r="AA274" s="38">
        <v>0.0</v>
      </c>
      <c r="AB274" s="38"/>
      <c r="AC274" s="38">
        <v>0.0</v>
      </c>
      <c r="AD274" s="38">
        <v>0.0</v>
      </c>
      <c r="AE274" s="38"/>
      <c r="AF274" s="38"/>
      <c r="AG274" s="38"/>
      <c r="AH274" s="38"/>
      <c r="AJ274" s="37">
        <f t="shared" ref="AJ274:AJ277" si="34">SUM(B274:AI274)</f>
        <v>0</v>
      </c>
    </row>
    <row r="275" ht="12.0" customHeight="1">
      <c r="A275" s="5"/>
      <c r="B275" s="4" t="s">
        <v>175</v>
      </c>
      <c r="C275" s="38"/>
      <c r="D275" s="38"/>
      <c r="E275" s="38">
        <v>0.0</v>
      </c>
      <c r="F275" s="38"/>
      <c r="G275" s="38"/>
      <c r="H275" s="38"/>
      <c r="I275" s="38">
        <v>0.0</v>
      </c>
      <c r="J275" s="38">
        <v>0.0</v>
      </c>
      <c r="K275" s="38">
        <v>0.0</v>
      </c>
      <c r="L275" s="38"/>
      <c r="M275" s="38">
        <v>0.0</v>
      </c>
      <c r="N275" s="38"/>
      <c r="O275" s="38">
        <v>0.0</v>
      </c>
      <c r="P275" s="38">
        <v>0.0</v>
      </c>
      <c r="Q275" s="38"/>
      <c r="R275" s="38">
        <v>0.0</v>
      </c>
      <c r="S275" s="38">
        <v>0.0</v>
      </c>
      <c r="T275" s="38"/>
      <c r="U275" s="38"/>
      <c r="V275" s="38">
        <v>0.0</v>
      </c>
      <c r="W275" s="38">
        <v>0.0</v>
      </c>
      <c r="X275" s="38">
        <v>0.0</v>
      </c>
      <c r="Y275" s="38"/>
      <c r="Z275" s="38"/>
      <c r="AA275" s="38">
        <v>0.0</v>
      </c>
      <c r="AB275" s="38"/>
      <c r="AC275" s="38">
        <v>0.0</v>
      </c>
      <c r="AD275" s="38">
        <v>0.0</v>
      </c>
      <c r="AE275" s="38"/>
      <c r="AF275" s="38"/>
      <c r="AG275" s="38"/>
      <c r="AH275" s="38"/>
      <c r="AJ275" s="37">
        <f t="shared" si="34"/>
        <v>0</v>
      </c>
    </row>
    <row r="276" ht="12.0" customHeight="1">
      <c r="A276" s="5"/>
      <c r="B276" s="4" t="s">
        <v>176</v>
      </c>
      <c r="C276" s="38"/>
      <c r="D276" s="38"/>
      <c r="E276" s="38">
        <v>0.0</v>
      </c>
      <c r="F276" s="38"/>
      <c r="G276" s="38"/>
      <c r="H276" s="38"/>
      <c r="I276" s="38">
        <v>0.0</v>
      </c>
      <c r="J276" s="38">
        <v>0.0</v>
      </c>
      <c r="K276" s="38">
        <v>0.0</v>
      </c>
      <c r="L276" s="38"/>
      <c r="M276" s="38">
        <v>0.0</v>
      </c>
      <c r="N276" s="38"/>
      <c r="O276" s="38">
        <v>0.0</v>
      </c>
      <c r="P276" s="38">
        <v>0.0</v>
      </c>
      <c r="Q276" s="38"/>
      <c r="R276" s="38">
        <v>0.0</v>
      </c>
      <c r="S276" s="38">
        <v>0.0</v>
      </c>
      <c r="T276" s="38"/>
      <c r="U276" s="38"/>
      <c r="V276" s="38">
        <v>0.0</v>
      </c>
      <c r="W276" s="38">
        <v>0.0</v>
      </c>
      <c r="X276" s="38">
        <v>0.0</v>
      </c>
      <c r="Y276" s="38"/>
      <c r="Z276" s="38"/>
      <c r="AA276" s="38">
        <v>0.0</v>
      </c>
      <c r="AB276" s="38"/>
      <c r="AC276" s="38">
        <v>0.0</v>
      </c>
      <c r="AD276" s="38">
        <v>0.0</v>
      </c>
      <c r="AE276" s="38"/>
      <c r="AF276" s="38"/>
      <c r="AG276" s="38"/>
      <c r="AH276" s="38"/>
      <c r="AJ276" s="37">
        <f t="shared" si="34"/>
        <v>0</v>
      </c>
    </row>
    <row r="277" ht="12.0" customHeight="1">
      <c r="A277" s="5"/>
      <c r="B277" s="4" t="s">
        <v>93</v>
      </c>
      <c r="C277" s="38"/>
      <c r="D277" s="38"/>
      <c r="E277" s="38">
        <v>0.0</v>
      </c>
      <c r="F277" s="38"/>
      <c r="G277" s="38"/>
      <c r="H277" s="38"/>
      <c r="I277" s="38">
        <v>0.0</v>
      </c>
      <c r="J277" s="38">
        <v>0.0</v>
      </c>
      <c r="K277" s="38">
        <v>0.0</v>
      </c>
      <c r="L277" s="38"/>
      <c r="M277" s="38">
        <v>0.0</v>
      </c>
      <c r="N277" s="38"/>
      <c r="O277" s="38">
        <v>0.0</v>
      </c>
      <c r="P277" s="38">
        <v>0.0</v>
      </c>
      <c r="Q277" s="38"/>
      <c r="R277" s="38">
        <v>0.0</v>
      </c>
      <c r="S277" s="38">
        <v>0.0</v>
      </c>
      <c r="T277" s="38"/>
      <c r="U277" s="38"/>
      <c r="V277" s="38">
        <v>0.0</v>
      </c>
      <c r="W277" s="38">
        <v>0.0</v>
      </c>
      <c r="X277" s="38">
        <v>0.0</v>
      </c>
      <c r="Y277" s="38"/>
      <c r="Z277" s="38"/>
      <c r="AA277" s="38">
        <v>0.0</v>
      </c>
      <c r="AB277" s="38"/>
      <c r="AC277" s="38">
        <v>0.0</v>
      </c>
      <c r="AD277" s="38">
        <v>0.0</v>
      </c>
      <c r="AE277" s="38"/>
      <c r="AF277" s="38"/>
      <c r="AG277" s="38"/>
      <c r="AH277" s="38"/>
      <c r="AJ277" s="37">
        <f t="shared" si="34"/>
        <v>0</v>
      </c>
    </row>
    <row r="278" ht="12.0" customHeight="1">
      <c r="A278" s="5"/>
      <c r="B278" s="35" t="s">
        <v>177</v>
      </c>
      <c r="C278" s="39">
        <v>0.0</v>
      </c>
      <c r="D278" s="39">
        <v>0.0</v>
      </c>
      <c r="E278" s="39">
        <v>0.0</v>
      </c>
      <c r="F278" s="39">
        <v>0.0</v>
      </c>
      <c r="G278" s="39">
        <v>0.0</v>
      </c>
      <c r="H278" s="39">
        <v>0.0</v>
      </c>
      <c r="I278" s="39">
        <v>0.0</v>
      </c>
      <c r="J278" s="39">
        <v>0.0</v>
      </c>
      <c r="K278" s="39">
        <v>0.0</v>
      </c>
      <c r="L278" s="39">
        <v>0.0</v>
      </c>
      <c r="M278" s="39">
        <v>0.0</v>
      </c>
      <c r="N278" s="39">
        <v>0.0</v>
      </c>
      <c r="O278" s="39">
        <v>0.0</v>
      </c>
      <c r="P278" s="39">
        <v>0.0</v>
      </c>
      <c r="Q278" s="39">
        <v>0.0</v>
      </c>
      <c r="R278" s="39">
        <v>0.0</v>
      </c>
      <c r="S278" s="39">
        <v>0.0</v>
      </c>
      <c r="T278" s="39">
        <v>0.0</v>
      </c>
      <c r="U278" s="39">
        <v>0.0</v>
      </c>
      <c r="V278" s="39">
        <v>0.0</v>
      </c>
      <c r="W278" s="39">
        <v>0.0</v>
      </c>
      <c r="X278" s="39">
        <v>0.0</v>
      </c>
      <c r="Y278" s="39">
        <v>0.0</v>
      </c>
      <c r="Z278" s="39">
        <v>10661.0</v>
      </c>
      <c r="AA278" s="39">
        <v>0.0</v>
      </c>
      <c r="AB278" s="39">
        <v>0.0</v>
      </c>
      <c r="AC278" s="39">
        <v>0.0</v>
      </c>
      <c r="AD278" s="39">
        <v>0.0</v>
      </c>
      <c r="AE278" s="39">
        <v>0.0</v>
      </c>
      <c r="AF278" s="39">
        <v>0.0</v>
      </c>
      <c r="AG278" s="39">
        <v>0.0</v>
      </c>
      <c r="AH278" s="39">
        <v>0.0</v>
      </c>
      <c r="AJ278" s="39">
        <f>SUM(AJ273:AJ277)</f>
        <v>10661</v>
      </c>
    </row>
    <row r="279" ht="12.0" customHeight="1">
      <c r="A279" s="5"/>
      <c r="B279" s="35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J279" s="41"/>
    </row>
    <row r="280" ht="12.0" customHeight="1">
      <c r="A280" s="5"/>
      <c r="B280" s="35" t="s">
        <v>182</v>
      </c>
      <c r="C280" s="70" t="s">
        <v>44</v>
      </c>
      <c r="D280" s="70" t="s">
        <v>44</v>
      </c>
      <c r="E280" s="70" t="s">
        <v>44</v>
      </c>
      <c r="F280" s="70" t="s">
        <v>44</v>
      </c>
      <c r="G280" s="70" t="s">
        <v>44</v>
      </c>
      <c r="H280" s="70" t="s">
        <v>44</v>
      </c>
      <c r="I280" s="70" t="s">
        <v>44</v>
      </c>
      <c r="J280" s="70" t="s">
        <v>44</v>
      </c>
      <c r="K280" s="70" t="s">
        <v>44</v>
      </c>
      <c r="L280" s="70" t="s">
        <v>44</v>
      </c>
      <c r="M280" s="70" t="s">
        <v>44</v>
      </c>
      <c r="N280" s="70" t="s">
        <v>44</v>
      </c>
      <c r="O280" s="70" t="s">
        <v>44</v>
      </c>
      <c r="P280" s="70" t="s">
        <v>44</v>
      </c>
      <c r="Q280" s="70" t="s">
        <v>44</v>
      </c>
      <c r="R280" s="70" t="s">
        <v>44</v>
      </c>
      <c r="S280" s="70" t="s">
        <v>44</v>
      </c>
      <c r="T280" s="70" t="s">
        <v>44</v>
      </c>
      <c r="U280" s="70" t="s">
        <v>44</v>
      </c>
      <c r="V280" s="70" t="s">
        <v>44</v>
      </c>
      <c r="W280" s="70" t="s">
        <v>44</v>
      </c>
      <c r="X280" s="70" t="s">
        <v>44</v>
      </c>
      <c r="Y280" s="70" t="s">
        <v>44</v>
      </c>
      <c r="Z280" s="70" t="s">
        <v>44</v>
      </c>
      <c r="AA280" s="70" t="s">
        <v>44</v>
      </c>
      <c r="AB280" s="70" t="s">
        <v>44</v>
      </c>
      <c r="AC280" s="70" t="s">
        <v>44</v>
      </c>
      <c r="AD280" s="70" t="s">
        <v>44</v>
      </c>
      <c r="AE280" s="70" t="s">
        <v>44</v>
      </c>
      <c r="AF280" s="70" t="s">
        <v>44</v>
      </c>
      <c r="AG280" s="70" t="s">
        <v>44</v>
      </c>
      <c r="AH280" s="70" t="s">
        <v>44</v>
      </c>
      <c r="AJ280" s="70" t="s">
        <v>44</v>
      </c>
    </row>
    <row r="281" ht="12.0" customHeight="1">
      <c r="A281" s="5"/>
      <c r="B281" s="4" t="s">
        <v>179</v>
      </c>
      <c r="C281" s="38">
        <v>1871.0</v>
      </c>
      <c r="D281" s="38"/>
      <c r="E281" s="38">
        <v>0.0</v>
      </c>
      <c r="F281" s="38"/>
      <c r="G281" s="38"/>
      <c r="H281" s="38"/>
      <c r="I281" s="38">
        <v>0.0</v>
      </c>
      <c r="J281" s="38">
        <v>439.0</v>
      </c>
      <c r="K281" s="38">
        <v>193.0</v>
      </c>
      <c r="L281" s="38"/>
      <c r="M281" s="38">
        <v>0.0</v>
      </c>
      <c r="N281" s="38">
        <v>153.0</v>
      </c>
      <c r="O281" s="38">
        <v>0.0</v>
      </c>
      <c r="P281" s="38">
        <v>0.0</v>
      </c>
      <c r="Q281" s="38"/>
      <c r="R281" s="38">
        <v>0.0</v>
      </c>
      <c r="S281" s="38">
        <v>0.0</v>
      </c>
      <c r="T281" s="38">
        <v>116.0</v>
      </c>
      <c r="U281" s="38"/>
      <c r="V281" s="38">
        <v>0.0</v>
      </c>
      <c r="W281" s="38">
        <v>0.0</v>
      </c>
      <c r="X281" s="38">
        <v>295.0</v>
      </c>
      <c r="Y281" s="38"/>
      <c r="Z281" s="38"/>
      <c r="AA281" s="38">
        <v>0.0</v>
      </c>
      <c r="AB281" s="38"/>
      <c r="AC281" s="38">
        <v>0.0</v>
      </c>
      <c r="AD281" s="38">
        <v>0.0</v>
      </c>
      <c r="AE281" s="38">
        <v>190.0</v>
      </c>
      <c r="AF281" s="38"/>
      <c r="AG281" s="38"/>
      <c r="AH281" s="38"/>
      <c r="AJ281" s="37">
        <f t="shared" ref="AJ281:AJ283" si="35">SUM(B281:AI281)</f>
        <v>3257</v>
      </c>
    </row>
    <row r="282" ht="12.0" customHeight="1">
      <c r="A282" s="5"/>
      <c r="B282" s="4" t="s">
        <v>171</v>
      </c>
      <c r="C282" s="38">
        <v>76.0</v>
      </c>
      <c r="D282" s="38"/>
      <c r="E282" s="38">
        <v>0.0</v>
      </c>
      <c r="F282" s="38"/>
      <c r="G282" s="38"/>
      <c r="H282" s="38"/>
      <c r="I282" s="38">
        <v>0.0</v>
      </c>
      <c r="J282" s="38">
        <v>0.0</v>
      </c>
      <c r="K282" s="38">
        <v>0.0</v>
      </c>
      <c r="L282" s="38"/>
      <c r="M282" s="38">
        <v>0.0</v>
      </c>
      <c r="N282" s="38"/>
      <c r="O282" s="38">
        <v>0.0</v>
      </c>
      <c r="P282" s="38">
        <v>0.0</v>
      </c>
      <c r="Q282" s="38"/>
      <c r="R282" s="38">
        <v>0.0</v>
      </c>
      <c r="S282" s="38">
        <v>0.0</v>
      </c>
      <c r="T282" s="38"/>
      <c r="U282" s="38"/>
      <c r="V282" s="38">
        <v>0.0</v>
      </c>
      <c r="W282" s="38">
        <v>0.0</v>
      </c>
      <c r="X282" s="38">
        <v>0.0</v>
      </c>
      <c r="Y282" s="38"/>
      <c r="Z282" s="38"/>
      <c r="AA282" s="38">
        <v>0.0</v>
      </c>
      <c r="AB282" s="38"/>
      <c r="AC282" s="38">
        <v>0.0</v>
      </c>
      <c r="AD282" s="38">
        <v>0.0</v>
      </c>
      <c r="AE282" s="38">
        <v>230.0</v>
      </c>
      <c r="AF282" s="38"/>
      <c r="AG282" s="38"/>
      <c r="AH282" s="38"/>
      <c r="AJ282" s="37">
        <f t="shared" si="35"/>
        <v>306</v>
      </c>
    </row>
    <row r="283" ht="12.0" customHeight="1">
      <c r="A283" s="5"/>
      <c r="B283" s="4" t="s">
        <v>172</v>
      </c>
      <c r="C283" s="38">
        <v>-83.0</v>
      </c>
      <c r="D283" s="38"/>
      <c r="E283" s="38">
        <v>0.0</v>
      </c>
      <c r="F283" s="38"/>
      <c r="G283" s="38"/>
      <c r="H283" s="38"/>
      <c r="I283" s="38">
        <v>0.0</v>
      </c>
      <c r="J283" s="38">
        <v>0.0</v>
      </c>
      <c r="K283" s="38">
        <v>-9.0</v>
      </c>
      <c r="L283" s="38"/>
      <c r="M283" s="38">
        <v>0.0</v>
      </c>
      <c r="N283" s="38">
        <v>-21.0</v>
      </c>
      <c r="O283" s="38">
        <v>0.0</v>
      </c>
      <c r="P283" s="38">
        <v>0.0</v>
      </c>
      <c r="Q283" s="38"/>
      <c r="R283" s="38">
        <v>0.0</v>
      </c>
      <c r="S283" s="38">
        <v>0.0</v>
      </c>
      <c r="T283" s="38"/>
      <c r="U283" s="38"/>
      <c r="V283" s="38">
        <v>0.0</v>
      </c>
      <c r="W283" s="38">
        <v>0.0</v>
      </c>
      <c r="X283" s="38">
        <v>0.0</v>
      </c>
      <c r="Y283" s="38"/>
      <c r="Z283" s="38"/>
      <c r="AA283" s="38">
        <v>0.0</v>
      </c>
      <c r="AB283" s="38"/>
      <c r="AC283" s="38">
        <v>0.0</v>
      </c>
      <c r="AD283" s="38">
        <v>0.0</v>
      </c>
      <c r="AE283" s="38">
        <v>-6.0</v>
      </c>
      <c r="AF283" s="38"/>
      <c r="AG283" s="38"/>
      <c r="AH283" s="38"/>
      <c r="AJ283" s="37">
        <f t="shared" si="35"/>
        <v>-119</v>
      </c>
    </row>
    <row r="284" ht="12.0" customHeight="1">
      <c r="A284" s="5"/>
      <c r="B284" s="35" t="s">
        <v>173</v>
      </c>
      <c r="C284" s="39">
        <v>1864.0</v>
      </c>
      <c r="D284" s="39">
        <v>0.0</v>
      </c>
      <c r="E284" s="39">
        <v>0.0</v>
      </c>
      <c r="F284" s="39">
        <v>0.0</v>
      </c>
      <c r="G284" s="39">
        <v>0.0</v>
      </c>
      <c r="H284" s="39">
        <v>0.0</v>
      </c>
      <c r="I284" s="39">
        <v>0.0</v>
      </c>
      <c r="J284" s="39">
        <v>439.0</v>
      </c>
      <c r="K284" s="39">
        <v>184.0</v>
      </c>
      <c r="L284" s="39">
        <v>0.0</v>
      </c>
      <c r="M284" s="39">
        <v>0.0</v>
      </c>
      <c r="N284" s="39">
        <v>132.0</v>
      </c>
      <c r="O284" s="39">
        <v>0.0</v>
      </c>
      <c r="P284" s="39">
        <v>0.0</v>
      </c>
      <c r="Q284" s="39">
        <v>0.0</v>
      </c>
      <c r="R284" s="39">
        <v>0.0</v>
      </c>
      <c r="S284" s="39">
        <v>0.0</v>
      </c>
      <c r="T284" s="39">
        <v>116.0</v>
      </c>
      <c r="U284" s="39">
        <v>0.0</v>
      </c>
      <c r="V284" s="39">
        <v>0.0</v>
      </c>
      <c r="W284" s="39">
        <v>0.0</v>
      </c>
      <c r="X284" s="39">
        <v>295.0</v>
      </c>
      <c r="Y284" s="39">
        <v>0.0</v>
      </c>
      <c r="Z284" s="39">
        <v>0.0</v>
      </c>
      <c r="AA284" s="39">
        <v>0.0</v>
      </c>
      <c r="AB284" s="39">
        <v>0.0</v>
      </c>
      <c r="AC284" s="39">
        <v>0.0</v>
      </c>
      <c r="AD284" s="39">
        <v>0.0</v>
      </c>
      <c r="AE284" s="39">
        <v>414.0</v>
      </c>
      <c r="AF284" s="39">
        <v>0.0</v>
      </c>
      <c r="AG284" s="39">
        <v>0.0</v>
      </c>
      <c r="AH284" s="39">
        <v>0.0</v>
      </c>
      <c r="AJ284" s="39">
        <f>SUM(AJ281:AJ283)</f>
        <v>3444</v>
      </c>
    </row>
    <row r="285" ht="12.0" customHeight="1">
      <c r="A285" s="5"/>
      <c r="B285" s="4" t="s">
        <v>174</v>
      </c>
      <c r="C285" s="38"/>
      <c r="D285" s="38"/>
      <c r="E285" s="38">
        <v>0.0</v>
      </c>
      <c r="F285" s="38"/>
      <c r="G285" s="38"/>
      <c r="H285" s="38"/>
      <c r="I285" s="38">
        <v>0.0</v>
      </c>
      <c r="J285" s="38"/>
      <c r="K285" s="38">
        <v>0.0</v>
      </c>
      <c r="L285" s="38"/>
      <c r="M285" s="38">
        <v>0.0</v>
      </c>
      <c r="N285" s="38"/>
      <c r="O285" s="38">
        <v>0.0</v>
      </c>
      <c r="P285" s="38">
        <v>0.0</v>
      </c>
      <c r="Q285" s="38"/>
      <c r="R285" s="38">
        <v>0.0</v>
      </c>
      <c r="S285" s="38">
        <v>0.0</v>
      </c>
      <c r="T285" s="38"/>
      <c r="U285" s="38"/>
      <c r="V285" s="38">
        <v>0.0</v>
      </c>
      <c r="W285" s="38">
        <v>0.0</v>
      </c>
      <c r="X285" s="38">
        <v>0.0</v>
      </c>
      <c r="Y285" s="38"/>
      <c r="Z285" s="38"/>
      <c r="AA285" s="38">
        <v>0.0</v>
      </c>
      <c r="AB285" s="38"/>
      <c r="AC285" s="38">
        <v>0.0</v>
      </c>
      <c r="AD285" s="38">
        <v>0.0</v>
      </c>
      <c r="AE285" s="38"/>
      <c r="AF285" s="38"/>
      <c r="AG285" s="38"/>
      <c r="AH285" s="38"/>
      <c r="AJ285" s="37">
        <f t="shared" ref="AJ285:AJ288" si="36">SUM(B285:AI285)</f>
        <v>0</v>
      </c>
    </row>
    <row r="286" ht="12.0" customHeight="1">
      <c r="A286" s="5"/>
      <c r="B286" s="4" t="s">
        <v>175</v>
      </c>
      <c r="C286" s="38">
        <v>116.0</v>
      </c>
      <c r="D286" s="38"/>
      <c r="E286" s="38">
        <v>0.0</v>
      </c>
      <c r="F286" s="38"/>
      <c r="G286" s="38"/>
      <c r="H286" s="38"/>
      <c r="I286" s="38">
        <v>0.0</v>
      </c>
      <c r="J286" s="38"/>
      <c r="K286" s="38">
        <v>0.0</v>
      </c>
      <c r="L286" s="38"/>
      <c r="M286" s="38">
        <v>0.0</v>
      </c>
      <c r="N286" s="38"/>
      <c r="O286" s="38">
        <v>0.0</v>
      </c>
      <c r="P286" s="38">
        <v>0.0</v>
      </c>
      <c r="Q286" s="38"/>
      <c r="R286" s="38">
        <v>0.0</v>
      </c>
      <c r="S286" s="38">
        <v>0.0</v>
      </c>
      <c r="T286" s="38"/>
      <c r="U286" s="38"/>
      <c r="V286" s="38">
        <v>0.0</v>
      </c>
      <c r="W286" s="38">
        <v>0.0</v>
      </c>
      <c r="X286" s="38">
        <v>0.0</v>
      </c>
      <c r="Y286" s="38"/>
      <c r="Z286" s="38"/>
      <c r="AA286" s="38">
        <v>0.0</v>
      </c>
      <c r="AB286" s="38"/>
      <c r="AC286" s="38">
        <v>0.0</v>
      </c>
      <c r="AD286" s="38">
        <v>0.0</v>
      </c>
      <c r="AE286" s="38"/>
      <c r="AF286" s="38"/>
      <c r="AG286" s="38"/>
      <c r="AH286" s="38"/>
      <c r="AJ286" s="37">
        <f t="shared" si="36"/>
        <v>116</v>
      </c>
    </row>
    <row r="287" ht="12.0" customHeight="1">
      <c r="A287" s="5"/>
      <c r="B287" s="4" t="s">
        <v>176</v>
      </c>
      <c r="C287" s="38"/>
      <c r="D287" s="38"/>
      <c r="E287" s="38">
        <v>0.0</v>
      </c>
      <c r="F287" s="38"/>
      <c r="G287" s="38"/>
      <c r="H287" s="38"/>
      <c r="I287" s="38">
        <v>0.0</v>
      </c>
      <c r="J287" s="38"/>
      <c r="K287" s="38">
        <v>0.0</v>
      </c>
      <c r="L287" s="38"/>
      <c r="M287" s="38">
        <v>0.0</v>
      </c>
      <c r="N287" s="38"/>
      <c r="O287" s="38">
        <v>0.0</v>
      </c>
      <c r="P287" s="38">
        <v>0.0</v>
      </c>
      <c r="Q287" s="38"/>
      <c r="R287" s="38">
        <v>0.0</v>
      </c>
      <c r="S287" s="38">
        <v>0.0</v>
      </c>
      <c r="T287" s="38"/>
      <c r="U287" s="38"/>
      <c r="V287" s="38">
        <v>0.0</v>
      </c>
      <c r="W287" s="38">
        <v>0.0</v>
      </c>
      <c r="X287" s="38">
        <v>0.0</v>
      </c>
      <c r="Y287" s="38"/>
      <c r="Z287" s="38"/>
      <c r="AA287" s="38">
        <v>0.0</v>
      </c>
      <c r="AB287" s="38"/>
      <c r="AC287" s="38">
        <v>0.0</v>
      </c>
      <c r="AD287" s="38">
        <v>0.0</v>
      </c>
      <c r="AE287" s="38"/>
      <c r="AF287" s="38"/>
      <c r="AG287" s="38"/>
      <c r="AH287" s="38"/>
      <c r="AJ287" s="37">
        <f t="shared" si="36"/>
        <v>0</v>
      </c>
    </row>
    <row r="288" ht="12.0" customHeight="1">
      <c r="A288" s="5"/>
      <c r="B288" s="4" t="s">
        <v>93</v>
      </c>
      <c r="C288" s="38"/>
      <c r="D288" s="38"/>
      <c r="E288" s="38">
        <v>0.0</v>
      </c>
      <c r="F288" s="38"/>
      <c r="G288" s="38"/>
      <c r="H288" s="38"/>
      <c r="I288" s="38">
        <v>0.0</v>
      </c>
      <c r="J288" s="38"/>
      <c r="K288" s="38">
        <v>0.0</v>
      </c>
      <c r="L288" s="38"/>
      <c r="M288" s="38">
        <v>0.0</v>
      </c>
      <c r="N288" s="38"/>
      <c r="O288" s="38">
        <v>0.0</v>
      </c>
      <c r="P288" s="38">
        <v>0.0</v>
      </c>
      <c r="Q288" s="38"/>
      <c r="R288" s="38">
        <v>0.0</v>
      </c>
      <c r="S288" s="38">
        <v>0.0</v>
      </c>
      <c r="T288" s="38"/>
      <c r="U288" s="38"/>
      <c r="V288" s="38">
        <v>0.0</v>
      </c>
      <c r="W288" s="38">
        <v>0.0</v>
      </c>
      <c r="X288" s="38">
        <v>0.0</v>
      </c>
      <c r="Y288" s="38"/>
      <c r="Z288" s="38"/>
      <c r="AA288" s="38">
        <v>0.0</v>
      </c>
      <c r="AB288" s="38"/>
      <c r="AC288" s="38">
        <v>0.0</v>
      </c>
      <c r="AD288" s="38">
        <v>0.0</v>
      </c>
      <c r="AE288" s="38"/>
      <c r="AF288" s="38"/>
      <c r="AG288" s="38"/>
      <c r="AH288" s="38"/>
      <c r="AJ288" s="37">
        <f t="shared" si="36"/>
        <v>0</v>
      </c>
    </row>
    <row r="289" ht="12.0" customHeight="1">
      <c r="A289" s="5"/>
      <c r="B289" s="35" t="s">
        <v>177</v>
      </c>
      <c r="C289" s="39">
        <v>1980.0</v>
      </c>
      <c r="D289" s="39">
        <v>0.0</v>
      </c>
      <c r="E289" s="39">
        <v>0.0</v>
      </c>
      <c r="F289" s="39">
        <v>0.0</v>
      </c>
      <c r="G289" s="39">
        <v>0.0</v>
      </c>
      <c r="H289" s="39">
        <v>0.0</v>
      </c>
      <c r="I289" s="39">
        <v>0.0</v>
      </c>
      <c r="J289" s="39">
        <v>439.0</v>
      </c>
      <c r="K289" s="39">
        <v>184.0</v>
      </c>
      <c r="L289" s="39">
        <v>0.0</v>
      </c>
      <c r="M289" s="39">
        <v>0.0</v>
      </c>
      <c r="N289" s="39">
        <v>132.0</v>
      </c>
      <c r="O289" s="39">
        <v>0.0</v>
      </c>
      <c r="P289" s="39">
        <v>0.0</v>
      </c>
      <c r="Q289" s="39">
        <v>0.0</v>
      </c>
      <c r="R289" s="39">
        <v>0.0</v>
      </c>
      <c r="S289" s="39">
        <v>0.0</v>
      </c>
      <c r="T289" s="39">
        <v>116.0</v>
      </c>
      <c r="U289" s="39">
        <v>0.0</v>
      </c>
      <c r="V289" s="39">
        <v>0.0</v>
      </c>
      <c r="W289" s="39">
        <v>0.0</v>
      </c>
      <c r="X289" s="39">
        <v>295.0</v>
      </c>
      <c r="Y289" s="39">
        <v>0.0</v>
      </c>
      <c r="Z289" s="39">
        <v>0.0</v>
      </c>
      <c r="AA289" s="39">
        <v>0.0</v>
      </c>
      <c r="AB289" s="39">
        <v>0.0</v>
      </c>
      <c r="AC289" s="39">
        <v>0.0</v>
      </c>
      <c r="AD289" s="39">
        <v>0.0</v>
      </c>
      <c r="AE289" s="39">
        <v>414.0</v>
      </c>
      <c r="AF289" s="39">
        <v>0.0</v>
      </c>
      <c r="AG289" s="39">
        <v>0.0</v>
      </c>
      <c r="AH289" s="39">
        <v>0.0</v>
      </c>
      <c r="AJ289" s="39">
        <f>SUM(AJ284:AJ288)</f>
        <v>3560</v>
      </c>
    </row>
    <row r="290" ht="12.0" customHeight="1">
      <c r="A290" s="5"/>
      <c r="B290" s="35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J290" s="41"/>
    </row>
    <row r="291" ht="12.0" customHeight="1">
      <c r="A291" s="5"/>
      <c r="B291" s="35" t="s">
        <v>153</v>
      </c>
      <c r="C291" s="70" t="s">
        <v>44</v>
      </c>
      <c r="D291" s="70" t="s">
        <v>44</v>
      </c>
      <c r="E291" s="70" t="s">
        <v>44</v>
      </c>
      <c r="F291" s="70" t="s">
        <v>44</v>
      </c>
      <c r="G291" s="70" t="s">
        <v>44</v>
      </c>
      <c r="H291" s="70" t="s">
        <v>44</v>
      </c>
      <c r="I291" s="70" t="s">
        <v>44</v>
      </c>
      <c r="J291" s="70" t="s">
        <v>44</v>
      </c>
      <c r="K291" s="70" t="s">
        <v>44</v>
      </c>
      <c r="L291" s="70" t="s">
        <v>44</v>
      </c>
      <c r="M291" s="70" t="s">
        <v>44</v>
      </c>
      <c r="N291" s="70" t="s">
        <v>44</v>
      </c>
      <c r="O291" s="70" t="s">
        <v>44</v>
      </c>
      <c r="P291" s="70" t="s">
        <v>44</v>
      </c>
      <c r="Q291" s="70" t="s">
        <v>44</v>
      </c>
      <c r="R291" s="70" t="s">
        <v>44</v>
      </c>
      <c r="S291" s="70" t="s">
        <v>44</v>
      </c>
      <c r="T291" s="70" t="s">
        <v>44</v>
      </c>
      <c r="U291" s="70" t="s">
        <v>44</v>
      </c>
      <c r="V291" s="70" t="s">
        <v>44</v>
      </c>
      <c r="W291" s="70" t="s">
        <v>44</v>
      </c>
      <c r="X291" s="70" t="s">
        <v>44</v>
      </c>
      <c r="Y291" s="70" t="s">
        <v>44</v>
      </c>
      <c r="Z291" s="70" t="s">
        <v>44</v>
      </c>
      <c r="AA291" s="70" t="s">
        <v>44</v>
      </c>
      <c r="AB291" s="70" t="s">
        <v>44</v>
      </c>
      <c r="AC291" s="70" t="s">
        <v>44</v>
      </c>
      <c r="AD291" s="70" t="s">
        <v>44</v>
      </c>
      <c r="AE291" s="70" t="s">
        <v>44</v>
      </c>
      <c r="AF291" s="70" t="s">
        <v>44</v>
      </c>
      <c r="AG291" s="70" t="s">
        <v>44</v>
      </c>
      <c r="AH291" s="70" t="s">
        <v>44</v>
      </c>
      <c r="AJ291" s="70" t="s">
        <v>44</v>
      </c>
    </row>
    <row r="292" ht="12.0" customHeight="1">
      <c r="A292" s="5"/>
      <c r="B292" s="4" t="s">
        <v>179</v>
      </c>
      <c r="C292" s="38"/>
      <c r="D292" s="38"/>
      <c r="E292" s="38">
        <v>0.0</v>
      </c>
      <c r="F292" s="38"/>
      <c r="G292" s="38"/>
      <c r="H292" s="38"/>
      <c r="I292" s="38">
        <v>0.0</v>
      </c>
      <c r="J292" s="38">
        <v>0.0</v>
      </c>
      <c r="K292" s="38">
        <v>0.0</v>
      </c>
      <c r="L292" s="38"/>
      <c r="M292" s="38">
        <v>0.0</v>
      </c>
      <c r="N292" s="38"/>
      <c r="O292" s="38">
        <v>0.0</v>
      </c>
      <c r="P292" s="38">
        <v>0.0</v>
      </c>
      <c r="Q292" s="38"/>
      <c r="R292" s="38">
        <v>0.0</v>
      </c>
      <c r="S292" s="38">
        <v>0.0</v>
      </c>
      <c r="T292" s="38"/>
      <c r="U292" s="38"/>
      <c r="V292" s="38">
        <v>0.0</v>
      </c>
      <c r="W292" s="38">
        <v>101.0</v>
      </c>
      <c r="X292" s="38">
        <v>0.0</v>
      </c>
      <c r="Y292" s="38">
        <v>194.0</v>
      </c>
      <c r="Z292" s="38"/>
      <c r="AA292" s="38">
        <v>0.0</v>
      </c>
      <c r="AB292" s="38"/>
      <c r="AC292" s="38">
        <v>0.0</v>
      </c>
      <c r="AD292" s="38">
        <v>0.0</v>
      </c>
      <c r="AE292" s="38"/>
      <c r="AF292" s="38"/>
      <c r="AG292" s="38"/>
      <c r="AH292" s="38"/>
      <c r="AJ292" s="37">
        <f t="shared" ref="AJ292:AJ294" si="37">SUM(B292:AI292)</f>
        <v>295</v>
      </c>
    </row>
    <row r="293" ht="12.0" customHeight="1">
      <c r="A293" s="5"/>
      <c r="B293" s="4" t="s">
        <v>171</v>
      </c>
      <c r="C293" s="38">
        <v>31.0</v>
      </c>
      <c r="D293" s="38"/>
      <c r="E293" s="38">
        <v>0.0</v>
      </c>
      <c r="F293" s="38"/>
      <c r="G293" s="38"/>
      <c r="H293" s="38"/>
      <c r="I293" s="38">
        <v>0.0</v>
      </c>
      <c r="J293" s="38">
        <v>0.0</v>
      </c>
      <c r="K293" s="38">
        <v>0.0</v>
      </c>
      <c r="L293" s="38"/>
      <c r="M293" s="38">
        <v>0.0</v>
      </c>
      <c r="N293" s="38"/>
      <c r="O293" s="38">
        <v>0.0</v>
      </c>
      <c r="P293" s="38">
        <v>0.0</v>
      </c>
      <c r="Q293" s="38"/>
      <c r="R293" s="38">
        <v>0.0</v>
      </c>
      <c r="S293" s="38">
        <v>0.0</v>
      </c>
      <c r="T293" s="38"/>
      <c r="U293" s="38"/>
      <c r="V293" s="38">
        <v>0.0</v>
      </c>
      <c r="W293" s="38">
        <v>0.0</v>
      </c>
      <c r="X293" s="38">
        <v>0.0</v>
      </c>
      <c r="Y293" s="38"/>
      <c r="Z293" s="38"/>
      <c r="AA293" s="38">
        <v>0.0</v>
      </c>
      <c r="AB293" s="38"/>
      <c r="AC293" s="38">
        <v>0.0</v>
      </c>
      <c r="AD293" s="38">
        <v>245.0</v>
      </c>
      <c r="AE293" s="38"/>
      <c r="AF293" s="38"/>
      <c r="AG293" s="38">
        <v>736.0</v>
      </c>
      <c r="AH293" s="38"/>
      <c r="AJ293" s="37">
        <f t="shared" si="37"/>
        <v>1012</v>
      </c>
    </row>
    <row r="294" ht="12.0" customHeight="1">
      <c r="A294" s="5"/>
      <c r="B294" s="4" t="s">
        <v>172</v>
      </c>
      <c r="C294" s="38"/>
      <c r="D294" s="38"/>
      <c r="E294" s="38">
        <v>0.0</v>
      </c>
      <c r="F294" s="38"/>
      <c r="G294" s="38"/>
      <c r="H294" s="38"/>
      <c r="I294" s="38">
        <v>0.0</v>
      </c>
      <c r="J294" s="38">
        <v>0.0</v>
      </c>
      <c r="K294" s="38">
        <v>0.0</v>
      </c>
      <c r="L294" s="38"/>
      <c r="M294" s="38">
        <v>0.0</v>
      </c>
      <c r="N294" s="38"/>
      <c r="O294" s="38">
        <v>0.0</v>
      </c>
      <c r="P294" s="38">
        <v>0.0</v>
      </c>
      <c r="Q294" s="38"/>
      <c r="R294" s="38">
        <v>0.0</v>
      </c>
      <c r="S294" s="38">
        <v>0.0</v>
      </c>
      <c r="T294" s="38"/>
      <c r="U294" s="38"/>
      <c r="V294" s="38">
        <v>0.0</v>
      </c>
      <c r="W294" s="38">
        <v>0.0</v>
      </c>
      <c r="X294" s="38">
        <v>0.0</v>
      </c>
      <c r="Y294" s="38"/>
      <c r="Z294" s="38"/>
      <c r="AA294" s="38">
        <v>0.0</v>
      </c>
      <c r="AB294" s="38"/>
      <c r="AC294" s="38">
        <v>0.0</v>
      </c>
      <c r="AD294" s="38">
        <v>0.0</v>
      </c>
      <c r="AE294" s="38"/>
      <c r="AF294" s="38"/>
      <c r="AG294" s="38"/>
      <c r="AH294" s="38"/>
      <c r="AJ294" s="37">
        <f t="shared" si="37"/>
        <v>0</v>
      </c>
    </row>
    <row r="295" ht="12.0" customHeight="1">
      <c r="A295" s="5"/>
      <c r="B295" s="35" t="s">
        <v>173</v>
      </c>
      <c r="C295" s="39">
        <v>31.0</v>
      </c>
      <c r="D295" s="39">
        <v>0.0</v>
      </c>
      <c r="E295" s="39">
        <v>0.0</v>
      </c>
      <c r="F295" s="39">
        <v>0.0</v>
      </c>
      <c r="G295" s="39">
        <v>0.0</v>
      </c>
      <c r="H295" s="39">
        <v>0.0</v>
      </c>
      <c r="I295" s="39">
        <v>0.0</v>
      </c>
      <c r="J295" s="39">
        <v>0.0</v>
      </c>
      <c r="K295" s="39">
        <v>0.0</v>
      </c>
      <c r="L295" s="39">
        <v>0.0</v>
      </c>
      <c r="M295" s="39">
        <v>0.0</v>
      </c>
      <c r="N295" s="39">
        <v>0.0</v>
      </c>
      <c r="O295" s="39">
        <v>0.0</v>
      </c>
      <c r="P295" s="39">
        <v>0.0</v>
      </c>
      <c r="Q295" s="39">
        <v>0.0</v>
      </c>
      <c r="R295" s="39">
        <v>0.0</v>
      </c>
      <c r="S295" s="39">
        <v>0.0</v>
      </c>
      <c r="T295" s="39">
        <v>0.0</v>
      </c>
      <c r="U295" s="39">
        <v>0.0</v>
      </c>
      <c r="V295" s="39">
        <v>0.0</v>
      </c>
      <c r="W295" s="39">
        <v>101.0</v>
      </c>
      <c r="X295" s="39">
        <v>0.0</v>
      </c>
      <c r="Y295" s="39">
        <v>194.0</v>
      </c>
      <c r="Z295" s="39">
        <v>0.0</v>
      </c>
      <c r="AA295" s="39">
        <v>0.0</v>
      </c>
      <c r="AB295" s="39">
        <v>0.0</v>
      </c>
      <c r="AC295" s="39">
        <v>0.0</v>
      </c>
      <c r="AD295" s="39">
        <v>245.0</v>
      </c>
      <c r="AE295" s="39">
        <v>0.0</v>
      </c>
      <c r="AF295" s="39">
        <v>0.0</v>
      </c>
      <c r="AG295" s="39">
        <v>736.0</v>
      </c>
      <c r="AH295" s="39">
        <v>0.0</v>
      </c>
      <c r="AJ295" s="39">
        <f>SUM(AJ292:AJ294)</f>
        <v>1307</v>
      </c>
    </row>
    <row r="296" ht="12.0" customHeight="1">
      <c r="A296" s="5"/>
      <c r="B296" s="4" t="s">
        <v>174</v>
      </c>
      <c r="C296" s="38"/>
      <c r="D296" s="38"/>
      <c r="E296" s="38">
        <v>0.0</v>
      </c>
      <c r="F296" s="38"/>
      <c r="G296" s="38"/>
      <c r="H296" s="38"/>
      <c r="I296" s="38">
        <v>0.0</v>
      </c>
      <c r="J296" s="38">
        <v>0.0</v>
      </c>
      <c r="K296" s="38">
        <v>0.0</v>
      </c>
      <c r="L296" s="38"/>
      <c r="M296" s="38">
        <v>0.0</v>
      </c>
      <c r="N296" s="38"/>
      <c r="O296" s="38">
        <v>0.0</v>
      </c>
      <c r="P296" s="38">
        <v>0.0</v>
      </c>
      <c r="Q296" s="38"/>
      <c r="R296" s="38">
        <v>0.0</v>
      </c>
      <c r="S296" s="38">
        <v>0.0</v>
      </c>
      <c r="T296" s="38"/>
      <c r="U296" s="38"/>
      <c r="V296" s="38">
        <v>0.0</v>
      </c>
      <c r="W296" s="38">
        <v>0.0</v>
      </c>
      <c r="X296" s="38">
        <v>0.0</v>
      </c>
      <c r="Y296" s="38"/>
      <c r="Z296" s="38"/>
      <c r="AA296" s="38">
        <v>0.0</v>
      </c>
      <c r="AB296" s="38"/>
      <c r="AC296" s="38">
        <v>0.0</v>
      </c>
      <c r="AD296" s="38">
        <v>0.0</v>
      </c>
      <c r="AE296" s="38"/>
      <c r="AF296" s="38"/>
      <c r="AG296" s="38"/>
      <c r="AH296" s="38"/>
      <c r="AJ296" s="37">
        <f t="shared" ref="AJ296:AJ299" si="38">SUM(B296:AI296)</f>
        <v>0</v>
      </c>
    </row>
    <row r="297" ht="12.0" customHeight="1">
      <c r="A297" s="5"/>
      <c r="B297" s="4" t="s">
        <v>175</v>
      </c>
      <c r="C297" s="38"/>
      <c r="D297" s="38"/>
      <c r="E297" s="38">
        <v>0.0</v>
      </c>
      <c r="F297" s="38"/>
      <c r="G297" s="38"/>
      <c r="H297" s="38"/>
      <c r="I297" s="38">
        <v>0.0</v>
      </c>
      <c r="J297" s="38">
        <v>0.0</v>
      </c>
      <c r="K297" s="38">
        <v>0.0</v>
      </c>
      <c r="L297" s="38"/>
      <c r="M297" s="38">
        <v>0.0</v>
      </c>
      <c r="N297" s="38"/>
      <c r="O297" s="38">
        <v>0.0</v>
      </c>
      <c r="P297" s="38">
        <v>0.0</v>
      </c>
      <c r="Q297" s="38"/>
      <c r="R297" s="38">
        <v>0.0</v>
      </c>
      <c r="S297" s="38">
        <v>0.0</v>
      </c>
      <c r="T297" s="38"/>
      <c r="U297" s="38"/>
      <c r="V297" s="38">
        <v>0.0</v>
      </c>
      <c r="W297" s="38">
        <v>0.0</v>
      </c>
      <c r="X297" s="38">
        <v>0.0</v>
      </c>
      <c r="Y297" s="38">
        <v>51.0</v>
      </c>
      <c r="Z297" s="38"/>
      <c r="AA297" s="38">
        <v>0.0</v>
      </c>
      <c r="AB297" s="38"/>
      <c r="AC297" s="38">
        <v>0.0</v>
      </c>
      <c r="AD297" s="38">
        <v>0.0</v>
      </c>
      <c r="AE297" s="38"/>
      <c r="AF297" s="38"/>
      <c r="AG297" s="38"/>
      <c r="AH297" s="38"/>
      <c r="AJ297" s="37">
        <f t="shared" si="38"/>
        <v>51</v>
      </c>
    </row>
    <row r="298" ht="12.0" customHeight="1">
      <c r="A298" s="5"/>
      <c r="B298" s="4" t="s">
        <v>176</v>
      </c>
      <c r="C298" s="38"/>
      <c r="D298" s="38"/>
      <c r="E298" s="38">
        <v>0.0</v>
      </c>
      <c r="F298" s="38"/>
      <c r="G298" s="38"/>
      <c r="H298" s="38"/>
      <c r="I298" s="38">
        <v>0.0</v>
      </c>
      <c r="J298" s="38">
        <v>0.0</v>
      </c>
      <c r="K298" s="38">
        <v>0.0</v>
      </c>
      <c r="L298" s="38"/>
      <c r="M298" s="38">
        <v>0.0</v>
      </c>
      <c r="N298" s="38"/>
      <c r="O298" s="38">
        <v>0.0</v>
      </c>
      <c r="P298" s="38">
        <v>0.0</v>
      </c>
      <c r="Q298" s="38"/>
      <c r="R298" s="38">
        <v>0.0</v>
      </c>
      <c r="S298" s="38">
        <v>0.0</v>
      </c>
      <c r="T298" s="38"/>
      <c r="U298" s="38"/>
      <c r="V298" s="38">
        <v>0.0</v>
      </c>
      <c r="W298" s="38">
        <v>0.0</v>
      </c>
      <c r="X298" s="38">
        <v>0.0</v>
      </c>
      <c r="Y298" s="38"/>
      <c r="Z298" s="38"/>
      <c r="AA298" s="38">
        <v>0.0</v>
      </c>
      <c r="AB298" s="38"/>
      <c r="AC298" s="38">
        <v>0.0</v>
      </c>
      <c r="AD298" s="38">
        <v>0.0</v>
      </c>
      <c r="AE298" s="38"/>
      <c r="AF298" s="38"/>
      <c r="AG298" s="38"/>
      <c r="AH298" s="38"/>
      <c r="AJ298" s="37">
        <f t="shared" si="38"/>
        <v>0</v>
      </c>
    </row>
    <row r="299" ht="12.0" customHeight="1">
      <c r="A299" s="5"/>
      <c r="B299" s="4" t="s">
        <v>93</v>
      </c>
      <c r="C299" s="38"/>
      <c r="D299" s="38"/>
      <c r="E299" s="38">
        <v>0.0</v>
      </c>
      <c r="F299" s="38"/>
      <c r="G299" s="38"/>
      <c r="H299" s="38"/>
      <c r="I299" s="38">
        <v>0.0</v>
      </c>
      <c r="J299" s="38">
        <v>0.0</v>
      </c>
      <c r="K299" s="38">
        <v>0.0</v>
      </c>
      <c r="L299" s="38"/>
      <c r="M299" s="38">
        <v>0.0</v>
      </c>
      <c r="N299" s="38"/>
      <c r="O299" s="38">
        <v>0.0</v>
      </c>
      <c r="P299" s="38">
        <v>0.0</v>
      </c>
      <c r="Q299" s="38"/>
      <c r="R299" s="38">
        <v>0.0</v>
      </c>
      <c r="S299" s="38">
        <v>0.0</v>
      </c>
      <c r="T299" s="38"/>
      <c r="U299" s="38"/>
      <c r="V299" s="38">
        <v>0.0</v>
      </c>
      <c r="W299" s="38">
        <v>0.0</v>
      </c>
      <c r="X299" s="38">
        <v>0.0</v>
      </c>
      <c r="Y299" s="38"/>
      <c r="Z299" s="38"/>
      <c r="AA299" s="38">
        <v>0.0</v>
      </c>
      <c r="AB299" s="38"/>
      <c r="AC299" s="38">
        <v>0.0</v>
      </c>
      <c r="AD299" s="38">
        <v>0.0</v>
      </c>
      <c r="AE299" s="38"/>
      <c r="AF299" s="38"/>
      <c r="AG299" s="38"/>
      <c r="AH299" s="38"/>
      <c r="AJ299" s="37">
        <f t="shared" si="38"/>
        <v>0</v>
      </c>
    </row>
    <row r="300" ht="12.0" customHeight="1">
      <c r="A300" s="5"/>
      <c r="B300" s="35" t="s">
        <v>177</v>
      </c>
      <c r="C300" s="39">
        <v>31.0</v>
      </c>
      <c r="D300" s="39">
        <v>0.0</v>
      </c>
      <c r="E300" s="39">
        <v>0.0</v>
      </c>
      <c r="F300" s="39">
        <v>0.0</v>
      </c>
      <c r="G300" s="39">
        <v>0.0</v>
      </c>
      <c r="H300" s="39">
        <v>0.0</v>
      </c>
      <c r="I300" s="39">
        <v>0.0</v>
      </c>
      <c r="J300" s="39">
        <v>0.0</v>
      </c>
      <c r="K300" s="39">
        <v>0.0</v>
      </c>
      <c r="L300" s="39">
        <v>0.0</v>
      </c>
      <c r="M300" s="39">
        <v>0.0</v>
      </c>
      <c r="N300" s="39">
        <v>0.0</v>
      </c>
      <c r="O300" s="39">
        <v>0.0</v>
      </c>
      <c r="P300" s="39">
        <v>0.0</v>
      </c>
      <c r="Q300" s="39">
        <v>0.0</v>
      </c>
      <c r="R300" s="39">
        <v>0.0</v>
      </c>
      <c r="S300" s="39">
        <v>0.0</v>
      </c>
      <c r="T300" s="39">
        <v>0.0</v>
      </c>
      <c r="U300" s="39">
        <v>0.0</v>
      </c>
      <c r="V300" s="39">
        <v>0.0</v>
      </c>
      <c r="W300" s="39">
        <v>101.0</v>
      </c>
      <c r="X300" s="39">
        <v>0.0</v>
      </c>
      <c r="Y300" s="39">
        <v>245.0</v>
      </c>
      <c r="Z300" s="39">
        <v>0.0</v>
      </c>
      <c r="AA300" s="39">
        <v>0.0</v>
      </c>
      <c r="AB300" s="39">
        <v>0.0</v>
      </c>
      <c r="AC300" s="39">
        <v>0.0</v>
      </c>
      <c r="AD300" s="39">
        <v>245.0</v>
      </c>
      <c r="AE300" s="39">
        <v>0.0</v>
      </c>
      <c r="AF300" s="39">
        <v>0.0</v>
      </c>
      <c r="AG300" s="39">
        <v>736.0</v>
      </c>
      <c r="AH300" s="39">
        <v>0.0</v>
      </c>
      <c r="AJ300" s="39">
        <f>SUM(AJ295:AJ299)</f>
        <v>1358</v>
      </c>
    </row>
    <row r="301" ht="12.0" customHeight="1">
      <c r="A301" s="5"/>
      <c r="B301" s="35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J301" s="41"/>
    </row>
    <row r="302" ht="12.0" customHeight="1">
      <c r="A302" s="5"/>
      <c r="B302" s="35" t="s">
        <v>93</v>
      </c>
      <c r="C302" s="70" t="s">
        <v>44</v>
      </c>
      <c r="D302" s="70" t="s">
        <v>44</v>
      </c>
      <c r="E302" s="70" t="s">
        <v>44</v>
      </c>
      <c r="F302" s="70" t="s">
        <v>44</v>
      </c>
      <c r="G302" s="70" t="s">
        <v>44</v>
      </c>
      <c r="H302" s="70" t="s">
        <v>44</v>
      </c>
      <c r="I302" s="70" t="s">
        <v>44</v>
      </c>
      <c r="J302" s="70" t="s">
        <v>44</v>
      </c>
      <c r="K302" s="70" t="s">
        <v>44</v>
      </c>
      <c r="L302" s="70" t="s">
        <v>44</v>
      </c>
      <c r="M302" s="70" t="s">
        <v>44</v>
      </c>
      <c r="N302" s="70" t="s">
        <v>44</v>
      </c>
      <c r="O302" s="70" t="s">
        <v>44</v>
      </c>
      <c r="P302" s="70" t="s">
        <v>44</v>
      </c>
      <c r="Q302" s="70" t="s">
        <v>44</v>
      </c>
      <c r="R302" s="70" t="s">
        <v>44</v>
      </c>
      <c r="S302" s="70" t="s">
        <v>44</v>
      </c>
      <c r="T302" s="70" t="s">
        <v>44</v>
      </c>
      <c r="U302" s="70" t="s">
        <v>44</v>
      </c>
      <c r="V302" s="70" t="s">
        <v>44</v>
      </c>
      <c r="W302" s="70" t="s">
        <v>44</v>
      </c>
      <c r="X302" s="70" t="s">
        <v>44</v>
      </c>
      <c r="Y302" s="70" t="s">
        <v>44</v>
      </c>
      <c r="Z302" s="70" t="s">
        <v>44</v>
      </c>
      <c r="AA302" s="70" t="s">
        <v>44</v>
      </c>
      <c r="AB302" s="70" t="s">
        <v>44</v>
      </c>
      <c r="AC302" s="70" t="s">
        <v>44</v>
      </c>
      <c r="AD302" s="70" t="s">
        <v>44</v>
      </c>
      <c r="AE302" s="70" t="s">
        <v>44</v>
      </c>
      <c r="AF302" s="70" t="s">
        <v>44</v>
      </c>
      <c r="AG302" s="70" t="s">
        <v>44</v>
      </c>
      <c r="AH302" s="70" t="s">
        <v>44</v>
      </c>
      <c r="AJ302" s="70" t="s">
        <v>44</v>
      </c>
    </row>
    <row r="303" ht="12.0" customHeight="1">
      <c r="A303" s="5"/>
      <c r="B303" s="4" t="s">
        <v>179</v>
      </c>
      <c r="C303" s="38">
        <v>336.0</v>
      </c>
      <c r="D303" s="38"/>
      <c r="E303" s="38">
        <v>0.0</v>
      </c>
      <c r="F303" s="38"/>
      <c r="G303" s="38">
        <v>3740.0</v>
      </c>
      <c r="H303" s="38"/>
      <c r="I303" s="38">
        <v>1209.0</v>
      </c>
      <c r="J303" s="38">
        <v>48.0</v>
      </c>
      <c r="K303" s="38">
        <v>435.0</v>
      </c>
      <c r="L303" s="38"/>
      <c r="M303" s="38">
        <v>0.0</v>
      </c>
      <c r="N303" s="38">
        <v>2173.0</v>
      </c>
      <c r="O303" s="38">
        <v>0.0</v>
      </c>
      <c r="P303" s="38">
        <v>0.0</v>
      </c>
      <c r="Q303" s="38"/>
      <c r="R303" s="38">
        <v>0.0</v>
      </c>
      <c r="S303" s="38">
        <v>4074.0</v>
      </c>
      <c r="T303" s="38"/>
      <c r="U303" s="38">
        <v>49.94</v>
      </c>
      <c r="V303" s="38">
        <v>0.0</v>
      </c>
      <c r="W303" s="38">
        <v>0.0</v>
      </c>
      <c r="X303" s="38">
        <v>0.0</v>
      </c>
      <c r="Y303" s="38"/>
      <c r="Z303" s="38">
        <v>5517.0</v>
      </c>
      <c r="AA303" s="38">
        <v>0.0</v>
      </c>
      <c r="AB303" s="38"/>
      <c r="AC303" s="38">
        <v>0.0</v>
      </c>
      <c r="AD303" s="38">
        <v>0.0</v>
      </c>
      <c r="AE303" s="38"/>
      <c r="AF303" s="38">
        <v>384.0</v>
      </c>
      <c r="AG303" s="38"/>
      <c r="AH303" s="38">
        <v>45.0</v>
      </c>
      <c r="AJ303" s="37">
        <f t="shared" ref="AJ303:AJ305" si="39">SUM(B303:AI303)</f>
        <v>18010.94</v>
      </c>
    </row>
    <row r="304" ht="12.0" customHeight="1">
      <c r="A304" s="5"/>
      <c r="B304" s="4" t="s">
        <v>171</v>
      </c>
      <c r="C304" s="38"/>
      <c r="D304" s="38"/>
      <c r="E304" s="38">
        <v>0.0</v>
      </c>
      <c r="F304" s="38"/>
      <c r="G304" s="38"/>
      <c r="H304" s="38"/>
      <c r="I304" s="38">
        <v>0.0</v>
      </c>
      <c r="J304" s="38">
        <v>2.0</v>
      </c>
      <c r="K304" s="38">
        <v>10.0</v>
      </c>
      <c r="L304" s="38"/>
      <c r="M304" s="38">
        <v>0.0</v>
      </c>
      <c r="N304" s="38">
        <v>44.0</v>
      </c>
      <c r="O304" s="38">
        <v>0.0</v>
      </c>
      <c r="P304" s="38">
        <v>0.0</v>
      </c>
      <c r="Q304" s="38"/>
      <c r="R304" s="38">
        <v>0.0</v>
      </c>
      <c r="S304" s="38">
        <v>45.0</v>
      </c>
      <c r="T304" s="38"/>
      <c r="U304" s="38">
        <v>0.0</v>
      </c>
      <c r="V304" s="38">
        <v>0.0</v>
      </c>
      <c r="W304" s="38">
        <v>0.0</v>
      </c>
      <c r="X304" s="38">
        <v>0.0</v>
      </c>
      <c r="Y304" s="38"/>
      <c r="Z304" s="38">
        <v>98.0</v>
      </c>
      <c r="AA304" s="38">
        <v>0.0</v>
      </c>
      <c r="AB304" s="38"/>
      <c r="AC304" s="38">
        <v>0.0</v>
      </c>
      <c r="AD304" s="38">
        <v>945.0</v>
      </c>
      <c r="AE304" s="38"/>
      <c r="AF304" s="38"/>
      <c r="AG304" s="38"/>
      <c r="AH304" s="38"/>
      <c r="AJ304" s="37">
        <f t="shared" si="39"/>
        <v>1144</v>
      </c>
    </row>
    <row r="305" ht="12.0" customHeight="1">
      <c r="A305" s="5"/>
      <c r="B305" s="4" t="s">
        <v>172</v>
      </c>
      <c r="C305" s="38"/>
      <c r="D305" s="38"/>
      <c r="E305" s="38">
        <v>0.0</v>
      </c>
      <c r="F305" s="38"/>
      <c r="G305" s="38">
        <v>-39.0</v>
      </c>
      <c r="H305" s="38"/>
      <c r="I305" s="38">
        <v>-511.0</v>
      </c>
      <c r="J305" s="38">
        <v>0.0</v>
      </c>
      <c r="K305" s="38">
        <v>0.0</v>
      </c>
      <c r="L305" s="38"/>
      <c r="M305" s="38">
        <v>0.0</v>
      </c>
      <c r="N305" s="38">
        <v>-18.0</v>
      </c>
      <c r="O305" s="38">
        <v>0.0</v>
      </c>
      <c r="P305" s="38">
        <v>0.0</v>
      </c>
      <c r="Q305" s="38"/>
      <c r="R305" s="38">
        <v>0.0</v>
      </c>
      <c r="S305" s="38">
        <v>-26.0</v>
      </c>
      <c r="T305" s="38"/>
      <c r="U305" s="38">
        <v>0.0</v>
      </c>
      <c r="V305" s="38">
        <v>0.0</v>
      </c>
      <c r="W305" s="38">
        <v>0.0</v>
      </c>
      <c r="X305" s="38">
        <v>0.0</v>
      </c>
      <c r="Y305" s="38"/>
      <c r="Z305" s="38">
        <v>-2.0</v>
      </c>
      <c r="AA305" s="38">
        <v>0.0</v>
      </c>
      <c r="AB305" s="38"/>
      <c r="AC305" s="38">
        <v>0.0</v>
      </c>
      <c r="AD305" s="38">
        <v>0.0</v>
      </c>
      <c r="AE305" s="38"/>
      <c r="AF305" s="38"/>
      <c r="AG305" s="38"/>
      <c r="AH305" s="38"/>
      <c r="AJ305" s="37">
        <f t="shared" si="39"/>
        <v>-596</v>
      </c>
    </row>
    <row r="306" ht="12.0" customHeight="1">
      <c r="A306" s="5"/>
      <c r="B306" s="35" t="s">
        <v>173</v>
      </c>
      <c r="C306" s="39">
        <v>336.0</v>
      </c>
      <c r="D306" s="39">
        <v>0.0</v>
      </c>
      <c r="E306" s="39">
        <v>0.0</v>
      </c>
      <c r="F306" s="39">
        <v>0.0</v>
      </c>
      <c r="G306" s="39">
        <v>3701.0</v>
      </c>
      <c r="H306" s="39">
        <v>0.0</v>
      </c>
      <c r="I306" s="39">
        <v>698.0</v>
      </c>
      <c r="J306" s="39">
        <v>50.0</v>
      </c>
      <c r="K306" s="39">
        <v>445.0</v>
      </c>
      <c r="L306" s="39">
        <v>0.0</v>
      </c>
      <c r="M306" s="39">
        <v>0.0</v>
      </c>
      <c r="N306" s="39">
        <v>2199.0</v>
      </c>
      <c r="O306" s="39">
        <v>0.0</v>
      </c>
      <c r="P306" s="39">
        <v>0.0</v>
      </c>
      <c r="Q306" s="39">
        <v>0.0</v>
      </c>
      <c r="R306" s="39">
        <v>0.0</v>
      </c>
      <c r="S306" s="39">
        <v>4093.0</v>
      </c>
      <c r="T306" s="39">
        <v>0.0</v>
      </c>
      <c r="U306" s="39">
        <v>49.94</v>
      </c>
      <c r="V306" s="39">
        <v>0.0</v>
      </c>
      <c r="W306" s="39">
        <v>0.0</v>
      </c>
      <c r="X306" s="39">
        <v>0.0</v>
      </c>
      <c r="Y306" s="39">
        <v>0.0</v>
      </c>
      <c r="Z306" s="39">
        <v>5613.0</v>
      </c>
      <c r="AA306" s="39">
        <v>0.0</v>
      </c>
      <c r="AB306" s="39">
        <v>0.0</v>
      </c>
      <c r="AC306" s="39">
        <v>0.0</v>
      </c>
      <c r="AD306" s="39">
        <v>945.0</v>
      </c>
      <c r="AE306" s="39">
        <v>0.0</v>
      </c>
      <c r="AF306" s="39">
        <v>384.0</v>
      </c>
      <c r="AG306" s="39">
        <v>0.0</v>
      </c>
      <c r="AH306" s="39">
        <v>45.0</v>
      </c>
      <c r="AJ306" s="39">
        <f>SUM(AJ303:AJ305)</f>
        <v>18558.94</v>
      </c>
    </row>
    <row r="307" ht="12.0" customHeight="1">
      <c r="A307" s="5"/>
      <c r="B307" s="4" t="s">
        <v>174</v>
      </c>
      <c r="C307" s="38"/>
      <c r="D307" s="38"/>
      <c r="E307" s="38">
        <v>0.0</v>
      </c>
      <c r="F307" s="38"/>
      <c r="G307" s="38">
        <v>111.0</v>
      </c>
      <c r="H307" s="38"/>
      <c r="I307" s="38">
        <v>0.0</v>
      </c>
      <c r="J307" s="38">
        <v>0.0</v>
      </c>
      <c r="K307" s="38">
        <v>0.0</v>
      </c>
      <c r="L307" s="38"/>
      <c r="M307" s="38">
        <v>0.0</v>
      </c>
      <c r="N307" s="38"/>
      <c r="O307" s="38">
        <v>0.0</v>
      </c>
      <c r="P307" s="38">
        <v>0.0</v>
      </c>
      <c r="Q307" s="38"/>
      <c r="R307" s="38">
        <v>0.0</v>
      </c>
      <c r="S307" s="38">
        <v>0.0</v>
      </c>
      <c r="T307" s="38"/>
      <c r="U307" s="38"/>
      <c r="V307" s="38">
        <v>0.0</v>
      </c>
      <c r="W307" s="38">
        <v>0.0</v>
      </c>
      <c r="X307" s="38">
        <v>0.0</v>
      </c>
      <c r="Y307" s="38"/>
      <c r="Z307" s="38"/>
      <c r="AA307" s="38">
        <v>0.0</v>
      </c>
      <c r="AB307" s="38"/>
      <c r="AC307" s="38">
        <v>0.0</v>
      </c>
      <c r="AD307" s="38">
        <v>0.0</v>
      </c>
      <c r="AE307" s="38"/>
      <c r="AF307" s="38"/>
      <c r="AG307" s="38"/>
      <c r="AH307" s="38"/>
      <c r="AJ307" s="37">
        <f t="shared" ref="AJ307:AJ310" si="40">SUM(B307:AI307)</f>
        <v>111</v>
      </c>
    </row>
    <row r="308" ht="12.0" customHeight="1">
      <c r="A308" s="5"/>
      <c r="B308" s="4" t="s">
        <v>175</v>
      </c>
      <c r="C308" s="38"/>
      <c r="D308" s="38"/>
      <c r="E308" s="38">
        <v>0.0</v>
      </c>
      <c r="F308" s="38"/>
      <c r="G308" s="38">
        <v>860.0</v>
      </c>
      <c r="H308" s="38"/>
      <c r="I308" s="38">
        <v>0.0</v>
      </c>
      <c r="J308" s="38">
        <v>0.0</v>
      </c>
      <c r="K308" s="38">
        <v>0.0</v>
      </c>
      <c r="L308" s="38"/>
      <c r="M308" s="38">
        <v>0.0</v>
      </c>
      <c r="N308" s="38"/>
      <c r="O308" s="38">
        <v>0.0</v>
      </c>
      <c r="P308" s="38">
        <v>0.0</v>
      </c>
      <c r="Q308" s="38"/>
      <c r="R308" s="38">
        <v>0.0</v>
      </c>
      <c r="S308" s="38">
        <v>15.0</v>
      </c>
      <c r="T308" s="38"/>
      <c r="U308" s="38"/>
      <c r="V308" s="38">
        <v>0.0</v>
      </c>
      <c r="W308" s="38">
        <v>0.0</v>
      </c>
      <c r="X308" s="38">
        <v>0.0</v>
      </c>
      <c r="Y308" s="38"/>
      <c r="Z308" s="38"/>
      <c r="AA308" s="38">
        <v>0.0</v>
      </c>
      <c r="AB308" s="38"/>
      <c r="AC308" s="38">
        <v>0.0</v>
      </c>
      <c r="AD308" s="38">
        <v>0.0</v>
      </c>
      <c r="AE308" s="38"/>
      <c r="AF308" s="38">
        <v>25.0</v>
      </c>
      <c r="AG308" s="38"/>
      <c r="AH308" s="38"/>
      <c r="AJ308" s="37">
        <f t="shared" si="40"/>
        <v>900</v>
      </c>
    </row>
    <row r="309" ht="12.0" customHeight="1">
      <c r="A309" s="5"/>
      <c r="B309" s="4" t="s">
        <v>176</v>
      </c>
      <c r="C309" s="38"/>
      <c r="D309" s="38"/>
      <c r="E309" s="38">
        <v>0.0</v>
      </c>
      <c r="F309" s="38"/>
      <c r="G309" s="38"/>
      <c r="H309" s="38"/>
      <c r="I309" s="38">
        <v>0.0</v>
      </c>
      <c r="J309" s="38">
        <v>0.0</v>
      </c>
      <c r="K309" s="38">
        <v>0.0</v>
      </c>
      <c r="L309" s="38"/>
      <c r="M309" s="38">
        <v>0.0</v>
      </c>
      <c r="N309" s="38"/>
      <c r="O309" s="38">
        <v>0.0</v>
      </c>
      <c r="P309" s="38">
        <v>0.0</v>
      </c>
      <c r="Q309" s="38"/>
      <c r="R309" s="38">
        <v>0.0</v>
      </c>
      <c r="S309" s="38">
        <v>0.0</v>
      </c>
      <c r="T309" s="38"/>
      <c r="U309" s="38"/>
      <c r="V309" s="38">
        <v>0.0</v>
      </c>
      <c r="W309" s="38">
        <v>0.0</v>
      </c>
      <c r="X309" s="38">
        <v>0.0</v>
      </c>
      <c r="Y309" s="38"/>
      <c r="Z309" s="38"/>
      <c r="AA309" s="38">
        <v>0.0</v>
      </c>
      <c r="AB309" s="38"/>
      <c r="AC309" s="38">
        <v>0.0</v>
      </c>
      <c r="AD309" s="38">
        <v>0.0</v>
      </c>
      <c r="AE309" s="38"/>
      <c r="AF309" s="38"/>
      <c r="AG309" s="38"/>
      <c r="AH309" s="38"/>
      <c r="AJ309" s="37">
        <f t="shared" si="40"/>
        <v>0</v>
      </c>
    </row>
    <row r="310" ht="12.0" customHeight="1">
      <c r="A310" s="5"/>
      <c r="B310" s="4" t="s">
        <v>93</v>
      </c>
      <c r="C310" s="38"/>
      <c r="D310" s="38"/>
      <c r="E310" s="38">
        <v>0.0</v>
      </c>
      <c r="F310" s="38"/>
      <c r="G310" s="38"/>
      <c r="H310" s="38"/>
      <c r="I310" s="38">
        <v>59.0</v>
      </c>
      <c r="J310" s="38">
        <v>0.0</v>
      </c>
      <c r="K310" s="38">
        <v>64.0</v>
      </c>
      <c r="L310" s="38"/>
      <c r="M310" s="38">
        <v>0.0</v>
      </c>
      <c r="N310" s="38">
        <v>6.0</v>
      </c>
      <c r="O310" s="38">
        <v>0.0</v>
      </c>
      <c r="P310" s="38">
        <v>0.0</v>
      </c>
      <c r="Q310" s="38"/>
      <c r="R310" s="38">
        <v>0.0</v>
      </c>
      <c r="S310" s="38">
        <v>2025.0</v>
      </c>
      <c r="T310" s="38"/>
      <c r="U310" s="38"/>
      <c r="V310" s="38">
        <v>0.0</v>
      </c>
      <c r="W310" s="38">
        <v>862.0</v>
      </c>
      <c r="X310" s="38">
        <v>0.0</v>
      </c>
      <c r="Y310" s="38"/>
      <c r="Z310" s="38">
        <v>185.0</v>
      </c>
      <c r="AA310" s="38">
        <v>0.0</v>
      </c>
      <c r="AB310" s="38"/>
      <c r="AC310" s="38">
        <v>0.0</v>
      </c>
      <c r="AD310" s="38">
        <v>0.0</v>
      </c>
      <c r="AE310" s="38"/>
      <c r="AF310" s="38"/>
      <c r="AG310" s="38"/>
      <c r="AH310" s="38"/>
      <c r="AJ310" s="37">
        <f t="shared" si="40"/>
        <v>3201</v>
      </c>
    </row>
    <row r="311" ht="12.0" customHeight="1">
      <c r="A311" s="5"/>
      <c r="B311" s="35" t="s">
        <v>177</v>
      </c>
      <c r="C311" s="39">
        <v>336.0</v>
      </c>
      <c r="D311" s="39">
        <v>0.0</v>
      </c>
      <c r="E311" s="39">
        <v>0.0</v>
      </c>
      <c r="F311" s="39">
        <v>0.0</v>
      </c>
      <c r="G311" s="39">
        <v>4672.0</v>
      </c>
      <c r="H311" s="39">
        <v>0.0</v>
      </c>
      <c r="I311" s="39">
        <v>757.0</v>
      </c>
      <c r="J311" s="39">
        <v>50.0</v>
      </c>
      <c r="K311" s="39">
        <v>509.0</v>
      </c>
      <c r="L311" s="39">
        <v>0.0</v>
      </c>
      <c r="M311" s="39">
        <v>0.0</v>
      </c>
      <c r="N311" s="39">
        <v>2205.0</v>
      </c>
      <c r="O311" s="39">
        <v>0.0</v>
      </c>
      <c r="P311" s="39">
        <v>0.0</v>
      </c>
      <c r="Q311" s="39">
        <v>0.0</v>
      </c>
      <c r="R311" s="39">
        <v>0.0</v>
      </c>
      <c r="S311" s="39">
        <v>6133.0</v>
      </c>
      <c r="T311" s="39">
        <v>0.0</v>
      </c>
      <c r="U311" s="39">
        <v>49.94</v>
      </c>
      <c r="V311" s="39">
        <v>0.0</v>
      </c>
      <c r="W311" s="39">
        <v>862.0</v>
      </c>
      <c r="X311" s="39">
        <v>0.0</v>
      </c>
      <c r="Y311" s="39">
        <v>0.0</v>
      </c>
      <c r="Z311" s="39">
        <v>5798.0</v>
      </c>
      <c r="AA311" s="39">
        <v>0.0</v>
      </c>
      <c r="AB311" s="39">
        <v>0.0</v>
      </c>
      <c r="AC311" s="39">
        <v>0.0</v>
      </c>
      <c r="AD311" s="39">
        <v>945.0</v>
      </c>
      <c r="AE311" s="39">
        <v>0.0</v>
      </c>
      <c r="AF311" s="39">
        <v>409.0</v>
      </c>
      <c r="AG311" s="39">
        <v>0.0</v>
      </c>
      <c r="AH311" s="39">
        <v>45.0</v>
      </c>
      <c r="AJ311" s="39">
        <f>SUM(AJ306:AJ310)</f>
        <v>22770.94</v>
      </c>
    </row>
    <row r="312" ht="12.0" customHeight="1">
      <c r="A312" s="5"/>
      <c r="B312" s="35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J312" s="41"/>
    </row>
    <row r="313" ht="12.0" customHeight="1">
      <c r="A313" s="5"/>
      <c r="B313" s="35" t="s">
        <v>183</v>
      </c>
      <c r="C313" s="70" t="s">
        <v>44</v>
      </c>
      <c r="D313" s="70" t="s">
        <v>44</v>
      </c>
      <c r="E313" s="70" t="s">
        <v>44</v>
      </c>
      <c r="F313" s="70" t="s">
        <v>44</v>
      </c>
      <c r="G313" s="70" t="s">
        <v>44</v>
      </c>
      <c r="H313" s="70" t="s">
        <v>44</v>
      </c>
      <c r="I313" s="70" t="s">
        <v>44</v>
      </c>
      <c r="J313" s="70" t="s">
        <v>44</v>
      </c>
      <c r="K313" s="70" t="s">
        <v>44</v>
      </c>
      <c r="L313" s="70" t="s">
        <v>44</v>
      </c>
      <c r="M313" s="70" t="s">
        <v>44</v>
      </c>
      <c r="N313" s="70" t="s">
        <v>44</v>
      </c>
      <c r="O313" s="70" t="s">
        <v>44</v>
      </c>
      <c r="P313" s="70" t="s">
        <v>44</v>
      </c>
      <c r="Q313" s="70" t="s">
        <v>44</v>
      </c>
      <c r="R313" s="70" t="s">
        <v>44</v>
      </c>
      <c r="S313" s="70" t="s">
        <v>44</v>
      </c>
      <c r="T313" s="70" t="s">
        <v>44</v>
      </c>
      <c r="U313" s="70" t="s">
        <v>44</v>
      </c>
      <c r="V313" s="70" t="s">
        <v>44</v>
      </c>
      <c r="W313" s="70" t="s">
        <v>44</v>
      </c>
      <c r="X313" s="70" t="s">
        <v>44</v>
      </c>
      <c r="Y313" s="70" t="s">
        <v>44</v>
      </c>
      <c r="Z313" s="70" t="s">
        <v>44</v>
      </c>
      <c r="AA313" s="70" t="s">
        <v>44</v>
      </c>
      <c r="AB313" s="70" t="s">
        <v>44</v>
      </c>
      <c r="AC313" s="70" t="s">
        <v>44</v>
      </c>
      <c r="AD313" s="70" t="s">
        <v>44</v>
      </c>
      <c r="AE313" s="70" t="s">
        <v>44</v>
      </c>
      <c r="AF313" s="70" t="s">
        <v>44</v>
      </c>
      <c r="AG313" s="70" t="s">
        <v>44</v>
      </c>
      <c r="AH313" s="70" t="s">
        <v>44</v>
      </c>
      <c r="AJ313" s="70" t="s">
        <v>44</v>
      </c>
    </row>
    <row r="314" ht="12.0" customHeight="1">
      <c r="A314" s="5"/>
      <c r="B314" s="4" t="s">
        <v>179</v>
      </c>
      <c r="C314" s="39">
        <v>43644.0</v>
      </c>
      <c r="D314" s="39">
        <v>1230.0</v>
      </c>
      <c r="E314" s="39">
        <v>19715.570310000003</v>
      </c>
      <c r="F314" s="39">
        <v>25473.0</v>
      </c>
      <c r="G314" s="39">
        <v>48670.0</v>
      </c>
      <c r="H314" s="39">
        <v>6121.0</v>
      </c>
      <c r="I314" s="39">
        <v>50168.0</v>
      </c>
      <c r="J314" s="39">
        <v>23639.0</v>
      </c>
      <c r="K314" s="39">
        <v>20169.0</v>
      </c>
      <c r="L314" s="39">
        <v>2366.0</v>
      </c>
      <c r="M314" s="39">
        <v>18039.0</v>
      </c>
      <c r="N314" s="39">
        <v>26239.0</v>
      </c>
      <c r="O314" s="39">
        <v>38582.846</v>
      </c>
      <c r="P314" s="39">
        <v>10796.0</v>
      </c>
      <c r="Q314" s="39">
        <v>9335.0</v>
      </c>
      <c r="R314" s="39">
        <v>25062.0</v>
      </c>
      <c r="S314" s="39">
        <v>64807.0</v>
      </c>
      <c r="T314" s="39">
        <v>23713.0</v>
      </c>
      <c r="U314" s="39">
        <v>6684.11</v>
      </c>
      <c r="V314" s="39">
        <v>22636.0</v>
      </c>
      <c r="W314" s="39">
        <v>23538.0</v>
      </c>
      <c r="X314" s="39">
        <v>54075.0</v>
      </c>
      <c r="Y314" s="39">
        <v>16848.0</v>
      </c>
      <c r="Z314" s="39">
        <v>136550.0</v>
      </c>
      <c r="AA314" s="39">
        <v>1328.313</v>
      </c>
      <c r="AB314" s="39">
        <v>10568.0</v>
      </c>
      <c r="AC314" s="39">
        <v>31234.0</v>
      </c>
      <c r="AD314" s="39">
        <v>52220.0</v>
      </c>
      <c r="AE314" s="39">
        <v>57318.0</v>
      </c>
      <c r="AF314" s="39">
        <v>39706.0</v>
      </c>
      <c r="AG314" s="39">
        <v>36868.0</v>
      </c>
      <c r="AH314" s="39">
        <v>72131.0</v>
      </c>
      <c r="AJ314" s="39">
        <f t="shared" ref="AJ314:AJ322" si="41">AJ237+AJ248+AJ259+AJ270+AJ281+AJ292+AJ303</f>
        <v>1019473.839</v>
      </c>
    </row>
    <row r="315" ht="12.0" customHeight="1">
      <c r="A315" s="5"/>
      <c r="B315" s="4" t="s">
        <v>171</v>
      </c>
      <c r="C315" s="39">
        <v>1207.0</v>
      </c>
      <c r="D315" s="39">
        <v>283.0</v>
      </c>
      <c r="E315" s="39">
        <v>2337.55412</v>
      </c>
      <c r="F315" s="39">
        <v>1480.0</v>
      </c>
      <c r="G315" s="39">
        <v>6226.0</v>
      </c>
      <c r="H315" s="39">
        <v>406.0</v>
      </c>
      <c r="I315" s="39">
        <v>1663.0</v>
      </c>
      <c r="J315" s="39">
        <v>2217.0</v>
      </c>
      <c r="K315" s="39">
        <v>1378.0</v>
      </c>
      <c r="L315" s="39">
        <v>0.0</v>
      </c>
      <c r="M315" s="39">
        <v>4868.0</v>
      </c>
      <c r="N315" s="39">
        <v>843.0</v>
      </c>
      <c r="O315" s="39">
        <v>16979.577</v>
      </c>
      <c r="P315" s="39">
        <v>785.0</v>
      </c>
      <c r="Q315" s="39">
        <v>401.0</v>
      </c>
      <c r="R315" s="39">
        <v>2832.0</v>
      </c>
      <c r="S315" s="39">
        <v>3669.0</v>
      </c>
      <c r="T315" s="39">
        <v>1410.0</v>
      </c>
      <c r="U315" s="39">
        <v>180.21</v>
      </c>
      <c r="V315" s="39">
        <v>286.0</v>
      </c>
      <c r="W315" s="39">
        <v>602.0</v>
      </c>
      <c r="X315" s="39">
        <v>3954.0</v>
      </c>
      <c r="Y315" s="39">
        <v>2877.0</v>
      </c>
      <c r="Z315" s="39">
        <v>23891.0</v>
      </c>
      <c r="AA315" s="39">
        <v>232.486</v>
      </c>
      <c r="AB315" s="39">
        <v>1563.0</v>
      </c>
      <c r="AC315" s="39">
        <v>466.0</v>
      </c>
      <c r="AD315" s="39">
        <v>3403.0</v>
      </c>
      <c r="AE315" s="39">
        <v>1862.0</v>
      </c>
      <c r="AF315" s="39">
        <v>5883.0</v>
      </c>
      <c r="AG315" s="39">
        <v>2493.0</v>
      </c>
      <c r="AH315" s="39">
        <v>7248.0</v>
      </c>
      <c r="AJ315" s="39">
        <f t="shared" si="41"/>
        <v>103925.8271</v>
      </c>
    </row>
    <row r="316" ht="12.0" customHeight="1">
      <c r="A316" s="5"/>
      <c r="B316" s="4" t="s">
        <v>172</v>
      </c>
      <c r="C316" s="39">
        <v>-973.0</v>
      </c>
      <c r="D316" s="39">
        <v>-7.0</v>
      </c>
      <c r="E316" s="39">
        <v>-341.22406000000007</v>
      </c>
      <c r="F316" s="39">
        <v>0.0</v>
      </c>
      <c r="G316" s="39">
        <v>-1006.0</v>
      </c>
      <c r="H316" s="39">
        <v>-53.0</v>
      </c>
      <c r="I316" s="39">
        <v>-1530.0</v>
      </c>
      <c r="J316" s="39">
        <v>-242.0</v>
      </c>
      <c r="K316" s="39">
        <v>-175.0</v>
      </c>
      <c r="L316" s="39">
        <v>-14.0</v>
      </c>
      <c r="M316" s="39">
        <v>-449.0</v>
      </c>
      <c r="N316" s="39">
        <v>-399.0</v>
      </c>
      <c r="O316" s="39">
        <v>-1516.851</v>
      </c>
      <c r="P316" s="39">
        <v>-68.0</v>
      </c>
      <c r="Q316" s="39">
        <v>150.0</v>
      </c>
      <c r="R316" s="39">
        <v>-477.0</v>
      </c>
      <c r="S316" s="39">
        <v>-2611.0</v>
      </c>
      <c r="T316" s="39">
        <v>0.0</v>
      </c>
      <c r="U316" s="39">
        <v>-31.02</v>
      </c>
      <c r="V316" s="39">
        <v>-341.0</v>
      </c>
      <c r="W316" s="39">
        <v>-184.0</v>
      </c>
      <c r="X316" s="39">
        <v>-1052.0</v>
      </c>
      <c r="Y316" s="39">
        <v>-240.0</v>
      </c>
      <c r="Z316" s="39">
        <v>-3653.0</v>
      </c>
      <c r="AA316" s="39">
        <v>-113.25</v>
      </c>
      <c r="AB316" s="39">
        <v>-86.0</v>
      </c>
      <c r="AC316" s="39">
        <v>-244.0</v>
      </c>
      <c r="AD316" s="39">
        <v>-862.0</v>
      </c>
      <c r="AE316" s="39">
        <v>-1717.0</v>
      </c>
      <c r="AF316" s="39">
        <v>-670.0</v>
      </c>
      <c r="AG316" s="39">
        <v>-593.0</v>
      </c>
      <c r="AH316" s="39">
        <v>-796.0</v>
      </c>
      <c r="AJ316" s="39">
        <f t="shared" si="41"/>
        <v>-20294.34506</v>
      </c>
    </row>
    <row r="317" ht="12.0" customHeight="1">
      <c r="A317" s="5"/>
      <c r="B317" s="35" t="s">
        <v>173</v>
      </c>
      <c r="C317" s="39">
        <v>43878.0</v>
      </c>
      <c r="D317" s="39">
        <v>1506.0</v>
      </c>
      <c r="E317" s="39">
        <v>21711.900370000003</v>
      </c>
      <c r="F317" s="39">
        <v>26953.0</v>
      </c>
      <c r="G317" s="39">
        <v>53890.0</v>
      </c>
      <c r="H317" s="39">
        <v>6474.0</v>
      </c>
      <c r="I317" s="39">
        <v>50301.0</v>
      </c>
      <c r="J317" s="39">
        <v>25614.0</v>
      </c>
      <c r="K317" s="39">
        <v>21372.0</v>
      </c>
      <c r="L317" s="39">
        <v>2352.0</v>
      </c>
      <c r="M317" s="39">
        <v>22458.0</v>
      </c>
      <c r="N317" s="39">
        <v>26683.0</v>
      </c>
      <c r="O317" s="39">
        <v>54045.572</v>
      </c>
      <c r="P317" s="39">
        <v>11513.0</v>
      </c>
      <c r="Q317" s="39">
        <v>9886.0</v>
      </c>
      <c r="R317" s="39">
        <v>27417.0</v>
      </c>
      <c r="S317" s="39">
        <v>65865.0</v>
      </c>
      <c r="T317" s="39">
        <v>25123.0</v>
      </c>
      <c r="U317" s="39">
        <v>6833.299999999999</v>
      </c>
      <c r="V317" s="39">
        <v>22581.0</v>
      </c>
      <c r="W317" s="39">
        <v>23956.0</v>
      </c>
      <c r="X317" s="39">
        <v>56977.0</v>
      </c>
      <c r="Y317" s="39">
        <v>19485.0</v>
      </c>
      <c r="Z317" s="39">
        <v>156788.0</v>
      </c>
      <c r="AA317" s="39">
        <v>1447.549</v>
      </c>
      <c r="AB317" s="39">
        <v>12045.0</v>
      </c>
      <c r="AC317" s="39">
        <v>31456.0</v>
      </c>
      <c r="AD317" s="39">
        <v>54761.0</v>
      </c>
      <c r="AE317" s="39">
        <v>57463.0</v>
      </c>
      <c r="AF317" s="39">
        <v>44919.0</v>
      </c>
      <c r="AG317" s="39">
        <v>38768.0</v>
      </c>
      <c r="AH317" s="39">
        <v>78583.0</v>
      </c>
      <c r="AJ317" s="39">
        <f t="shared" si="41"/>
        <v>1103105.321</v>
      </c>
    </row>
    <row r="318" ht="12.0" customHeight="1">
      <c r="A318" s="5"/>
      <c r="B318" s="4" t="s">
        <v>174</v>
      </c>
      <c r="C318" s="39">
        <v>5344.0</v>
      </c>
      <c r="D318" s="39">
        <v>0.0</v>
      </c>
      <c r="E318" s="39">
        <v>449.357</v>
      </c>
      <c r="F318" s="39">
        <v>1600.0</v>
      </c>
      <c r="G318" s="39">
        <v>6923.0</v>
      </c>
      <c r="H318" s="39">
        <v>0.0</v>
      </c>
      <c r="I318" s="39">
        <v>57.0</v>
      </c>
      <c r="J318" s="39">
        <v>0.0</v>
      </c>
      <c r="K318" s="39">
        <v>308.0</v>
      </c>
      <c r="L318" s="39">
        <v>1033.0</v>
      </c>
      <c r="M318" s="39">
        <v>4243.0</v>
      </c>
      <c r="N318" s="39">
        <v>0.0</v>
      </c>
      <c r="O318" s="39">
        <v>6331.998</v>
      </c>
      <c r="P318" s="39">
        <v>272.0</v>
      </c>
      <c r="Q318" s="39">
        <v>397.0</v>
      </c>
      <c r="R318" s="39">
        <v>2125.0</v>
      </c>
      <c r="S318" s="39">
        <v>2690.0</v>
      </c>
      <c r="T318" s="39">
        <v>86.0</v>
      </c>
      <c r="U318" s="39">
        <v>0.0</v>
      </c>
      <c r="V318" s="39">
        <v>0.0</v>
      </c>
      <c r="W318" s="39">
        <v>0.0</v>
      </c>
      <c r="X318" s="39">
        <v>7290.0</v>
      </c>
      <c r="Y318" s="39">
        <v>1092.0</v>
      </c>
      <c r="Z318" s="39">
        <v>10712.0</v>
      </c>
      <c r="AA318" s="39">
        <v>14.247</v>
      </c>
      <c r="AB318" s="39">
        <v>1793.0</v>
      </c>
      <c r="AC318" s="39">
        <v>0.0</v>
      </c>
      <c r="AD318" s="39">
        <v>0.0</v>
      </c>
      <c r="AE318" s="39">
        <v>0.0</v>
      </c>
      <c r="AF318" s="39">
        <v>2021.0</v>
      </c>
      <c r="AG318" s="39">
        <v>620.0</v>
      </c>
      <c r="AH318" s="39">
        <v>4.0</v>
      </c>
      <c r="AJ318" s="39">
        <f t="shared" si="41"/>
        <v>55405.602</v>
      </c>
    </row>
    <row r="319" ht="12.0" customHeight="1">
      <c r="A319" s="5"/>
      <c r="B319" s="4" t="s">
        <v>175</v>
      </c>
      <c r="C319" s="39">
        <v>1489.0</v>
      </c>
      <c r="D319" s="39">
        <v>88.0</v>
      </c>
      <c r="E319" s="39">
        <v>1365.9942600000006</v>
      </c>
      <c r="F319" s="39">
        <v>1329.0</v>
      </c>
      <c r="G319" s="39">
        <v>3186.0</v>
      </c>
      <c r="H319" s="39">
        <v>469.0</v>
      </c>
      <c r="I319" s="39">
        <v>3707.0</v>
      </c>
      <c r="J319" s="39">
        <v>1215.0</v>
      </c>
      <c r="K319" s="39">
        <v>2174.0</v>
      </c>
      <c r="L319" s="39">
        <v>57.0</v>
      </c>
      <c r="M319" s="39">
        <v>1623.0</v>
      </c>
      <c r="N319" s="39">
        <v>541.0</v>
      </c>
      <c r="O319" s="39">
        <v>2299.934</v>
      </c>
      <c r="P319" s="39">
        <v>625.0</v>
      </c>
      <c r="Q319" s="39">
        <v>767.0</v>
      </c>
      <c r="R319" s="39">
        <v>2801.0</v>
      </c>
      <c r="S319" s="39">
        <v>2507.0</v>
      </c>
      <c r="T319" s="39">
        <v>1469.0</v>
      </c>
      <c r="U319" s="39">
        <v>559.31</v>
      </c>
      <c r="V319" s="39">
        <v>2453.0</v>
      </c>
      <c r="W319" s="39">
        <v>2696.0</v>
      </c>
      <c r="X319" s="39">
        <v>5094.0</v>
      </c>
      <c r="Y319" s="39">
        <v>1177.0</v>
      </c>
      <c r="Z319" s="39">
        <v>8172.0</v>
      </c>
      <c r="AA319" s="39">
        <v>70.311</v>
      </c>
      <c r="AB319" s="39">
        <v>830.0</v>
      </c>
      <c r="AC319" s="39">
        <v>1577.0</v>
      </c>
      <c r="AD319" s="39">
        <v>982.0</v>
      </c>
      <c r="AE319" s="39">
        <v>0.0</v>
      </c>
      <c r="AF319" s="39">
        <v>2979.0</v>
      </c>
      <c r="AG319" s="39">
        <v>1096.0</v>
      </c>
      <c r="AH319" s="39">
        <v>3693.0</v>
      </c>
      <c r="AJ319" s="39">
        <f t="shared" si="41"/>
        <v>59091.54926</v>
      </c>
    </row>
    <row r="320" ht="12.0" customHeight="1">
      <c r="A320" s="5"/>
      <c r="B320" s="4" t="s">
        <v>176</v>
      </c>
      <c r="C320" s="39">
        <v>0.0</v>
      </c>
      <c r="D320" s="39">
        <v>0.0</v>
      </c>
      <c r="E320" s="39">
        <v>0.0</v>
      </c>
      <c r="F320" s="39">
        <v>0.0</v>
      </c>
      <c r="G320" s="39">
        <v>0.0</v>
      </c>
      <c r="H320" s="39">
        <v>0.0</v>
      </c>
      <c r="I320" s="39">
        <v>0.0</v>
      </c>
      <c r="J320" s="39">
        <v>0.0</v>
      </c>
      <c r="K320" s="39">
        <v>37.0</v>
      </c>
      <c r="L320" s="39">
        <v>0.0</v>
      </c>
      <c r="M320" s="39">
        <v>0.0</v>
      </c>
      <c r="N320" s="39">
        <v>0.0</v>
      </c>
      <c r="O320" s="39">
        <v>0.0</v>
      </c>
      <c r="P320" s="39">
        <v>0.0</v>
      </c>
      <c r="Q320" s="39">
        <v>0.0</v>
      </c>
      <c r="R320" s="39">
        <v>0.0</v>
      </c>
      <c r="S320" s="39">
        <v>0.0</v>
      </c>
      <c r="T320" s="39">
        <v>160.0</v>
      </c>
      <c r="U320" s="39">
        <v>78.07</v>
      </c>
      <c r="V320" s="39">
        <v>0.0</v>
      </c>
      <c r="W320" s="39">
        <v>0.0</v>
      </c>
      <c r="X320" s="39">
        <v>0.0</v>
      </c>
      <c r="Y320" s="39">
        <v>0.0</v>
      </c>
      <c r="Z320" s="39">
        <v>0.0</v>
      </c>
      <c r="AA320" s="39">
        <v>0.0</v>
      </c>
      <c r="AB320" s="39">
        <v>0.0</v>
      </c>
      <c r="AC320" s="39">
        <v>0.0</v>
      </c>
      <c r="AD320" s="39">
        <v>278.0</v>
      </c>
      <c r="AE320" s="39">
        <v>0.0</v>
      </c>
      <c r="AF320" s="39">
        <v>0.0</v>
      </c>
      <c r="AG320" s="39">
        <v>250.0</v>
      </c>
      <c r="AH320" s="39">
        <v>0.0</v>
      </c>
      <c r="AJ320" s="39">
        <f t="shared" si="41"/>
        <v>803.07</v>
      </c>
    </row>
    <row r="321" ht="12.0" customHeight="1">
      <c r="A321" s="5"/>
      <c r="B321" s="4" t="s">
        <v>93</v>
      </c>
      <c r="C321" s="39">
        <v>694.0</v>
      </c>
      <c r="D321" s="39">
        <v>0.0</v>
      </c>
      <c r="E321" s="39">
        <v>0.0</v>
      </c>
      <c r="F321" s="39">
        <v>297.0</v>
      </c>
      <c r="G321" s="39">
        <v>0.0</v>
      </c>
      <c r="H321" s="39">
        <v>0.0</v>
      </c>
      <c r="I321" s="39">
        <v>59.0</v>
      </c>
      <c r="J321" s="39">
        <v>0.0</v>
      </c>
      <c r="K321" s="39">
        <v>64.0</v>
      </c>
      <c r="L321" s="39">
        <v>0.0</v>
      </c>
      <c r="M321" s="39">
        <v>1171.0</v>
      </c>
      <c r="N321" s="39">
        <v>371.0</v>
      </c>
      <c r="O321" s="39">
        <v>34.728</v>
      </c>
      <c r="P321" s="39">
        <v>5.0</v>
      </c>
      <c r="Q321" s="39">
        <v>851.0</v>
      </c>
      <c r="R321" s="39">
        <v>0.0</v>
      </c>
      <c r="S321" s="39">
        <v>2025.0</v>
      </c>
      <c r="T321" s="39">
        <v>0.0</v>
      </c>
      <c r="U321" s="39">
        <v>219.18</v>
      </c>
      <c r="V321" s="39">
        <v>0.0</v>
      </c>
      <c r="W321" s="39">
        <v>1007.0</v>
      </c>
      <c r="X321" s="39">
        <v>0.0</v>
      </c>
      <c r="Y321" s="39">
        <v>0.0</v>
      </c>
      <c r="Z321" s="39">
        <v>17694.0</v>
      </c>
      <c r="AA321" s="39">
        <v>134.6869999999999</v>
      </c>
      <c r="AB321" s="39">
        <v>0.0</v>
      </c>
      <c r="AC321" s="39">
        <v>456.0</v>
      </c>
      <c r="AD321" s="39">
        <v>0.0</v>
      </c>
      <c r="AE321" s="39">
        <v>313.0</v>
      </c>
      <c r="AF321" s="39">
        <v>0.0</v>
      </c>
      <c r="AG321" s="39">
        <v>0.0</v>
      </c>
      <c r="AH321" s="39">
        <v>0.0</v>
      </c>
      <c r="AJ321" s="39">
        <f t="shared" si="41"/>
        <v>25395.595</v>
      </c>
    </row>
    <row r="322" ht="12.0" customHeight="1">
      <c r="A322" s="5"/>
      <c r="B322" s="35" t="s">
        <v>177</v>
      </c>
      <c r="C322" s="39">
        <v>51405.0</v>
      </c>
      <c r="D322" s="39">
        <v>1594.0</v>
      </c>
      <c r="E322" s="39">
        <v>23527.251630000002</v>
      </c>
      <c r="F322" s="39">
        <v>30179.0</v>
      </c>
      <c r="G322" s="39">
        <v>63999.0</v>
      </c>
      <c r="H322" s="39">
        <v>6943.0</v>
      </c>
      <c r="I322" s="39">
        <v>54124.0</v>
      </c>
      <c r="J322" s="39">
        <v>26829.0</v>
      </c>
      <c r="K322" s="39">
        <v>23955.0</v>
      </c>
      <c r="L322" s="39">
        <v>3442.0</v>
      </c>
      <c r="M322" s="39">
        <v>29495.0</v>
      </c>
      <c r="N322" s="39">
        <v>27595.0</v>
      </c>
      <c r="O322" s="39">
        <v>62712.232</v>
      </c>
      <c r="P322" s="39">
        <v>12415.0</v>
      </c>
      <c r="Q322" s="39">
        <v>11901.0</v>
      </c>
      <c r="R322" s="39">
        <v>32343.0</v>
      </c>
      <c r="S322" s="39">
        <v>73087.0</v>
      </c>
      <c r="T322" s="39">
        <v>26838.0</v>
      </c>
      <c r="U322" s="39">
        <v>7689.86</v>
      </c>
      <c r="V322" s="39">
        <v>25034.0</v>
      </c>
      <c r="W322" s="39">
        <v>27659.0</v>
      </c>
      <c r="X322" s="39">
        <v>69361.0</v>
      </c>
      <c r="Y322" s="39">
        <v>21754.0</v>
      </c>
      <c r="Z322" s="39">
        <v>193366.0</v>
      </c>
      <c r="AA322" s="39">
        <v>1666.794</v>
      </c>
      <c r="AB322" s="39">
        <v>14668.0</v>
      </c>
      <c r="AC322" s="39">
        <v>33489.0</v>
      </c>
      <c r="AD322" s="39">
        <v>56021.0</v>
      </c>
      <c r="AE322" s="39">
        <v>57776.0</v>
      </c>
      <c r="AF322" s="39">
        <v>49919.0</v>
      </c>
      <c r="AG322" s="39">
        <v>40734.0</v>
      </c>
      <c r="AH322" s="39">
        <v>82280.0</v>
      </c>
      <c r="AJ322" s="39">
        <f t="shared" si="41"/>
        <v>1243801.138</v>
      </c>
    </row>
    <row r="323" ht="12.0" customHeight="1">
      <c r="A323" s="5"/>
      <c r="B323" s="35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J323" s="41"/>
    </row>
    <row r="324" ht="12.0" customHeight="1">
      <c r="A324" s="28"/>
      <c r="B324" s="47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J324" s="42"/>
    </row>
    <row r="325" ht="12.0" customHeight="1">
      <c r="A325" s="31"/>
      <c r="B325" s="84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J325" s="78"/>
    </row>
    <row r="326" ht="12.0" customHeight="1">
      <c r="A326" s="2"/>
      <c r="B326" s="85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J326" s="41"/>
    </row>
    <row r="327" ht="12.0" customHeight="1">
      <c r="A327" s="5"/>
      <c r="B327" s="79" t="s">
        <v>184</v>
      </c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J327" s="41"/>
    </row>
    <row r="328" ht="12.0" customHeight="1">
      <c r="A328" s="5"/>
      <c r="B328" s="35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J328" s="41"/>
    </row>
    <row r="329" ht="12.0" customHeight="1">
      <c r="A329" s="5"/>
      <c r="B329" s="4"/>
      <c r="C329" s="55" t="s">
        <v>2</v>
      </c>
      <c r="D329" s="55" t="s">
        <v>2</v>
      </c>
      <c r="E329" s="55" t="s">
        <v>2</v>
      </c>
      <c r="F329" s="55" t="s">
        <v>2</v>
      </c>
      <c r="G329" s="55" t="s">
        <v>2</v>
      </c>
      <c r="H329" s="55" t="s">
        <v>2</v>
      </c>
      <c r="I329" s="55" t="s">
        <v>2</v>
      </c>
      <c r="J329" s="55" t="s">
        <v>2</v>
      </c>
      <c r="K329" s="55" t="s">
        <v>2</v>
      </c>
      <c r="L329" s="55" t="s">
        <v>2</v>
      </c>
      <c r="M329" s="55" t="s">
        <v>2</v>
      </c>
      <c r="N329" s="55" t="s">
        <v>2</v>
      </c>
      <c r="O329" s="55" t="s">
        <v>2</v>
      </c>
      <c r="P329" s="55" t="s">
        <v>2</v>
      </c>
      <c r="Q329" s="55" t="s">
        <v>2</v>
      </c>
      <c r="R329" s="55" t="s">
        <v>2</v>
      </c>
      <c r="S329" s="55" t="s">
        <v>2</v>
      </c>
      <c r="T329" s="55" t="s">
        <v>2</v>
      </c>
      <c r="U329" s="55" t="s">
        <v>2</v>
      </c>
      <c r="V329" s="55" t="s">
        <v>2</v>
      </c>
      <c r="W329" s="55" t="s">
        <v>2</v>
      </c>
      <c r="X329" s="55" t="s">
        <v>2</v>
      </c>
      <c r="Y329" s="55" t="s">
        <v>2</v>
      </c>
      <c r="Z329" s="55" t="s">
        <v>2</v>
      </c>
      <c r="AA329" s="55" t="s">
        <v>2</v>
      </c>
      <c r="AB329" s="55" t="s">
        <v>2</v>
      </c>
      <c r="AC329" s="55" t="s">
        <v>2</v>
      </c>
      <c r="AD329" s="55" t="s">
        <v>2</v>
      </c>
      <c r="AE329" s="55" t="s">
        <v>2</v>
      </c>
      <c r="AF329" s="55" t="s">
        <v>2</v>
      </c>
      <c r="AG329" s="55" t="s">
        <v>2</v>
      </c>
      <c r="AH329" s="55" t="s">
        <v>2</v>
      </c>
      <c r="AJ329" s="55" t="str">
        <f>+AJ$7</f>
        <v>2024/25</v>
      </c>
    </row>
    <row r="330" ht="12.0" customHeight="1">
      <c r="A330" s="5"/>
      <c r="B330" s="35" t="s">
        <v>147</v>
      </c>
      <c r="C330" s="70" t="s">
        <v>44</v>
      </c>
      <c r="D330" s="70" t="s">
        <v>44</v>
      </c>
      <c r="E330" s="70" t="s">
        <v>44</v>
      </c>
      <c r="F330" s="70" t="s">
        <v>44</v>
      </c>
      <c r="G330" s="70" t="s">
        <v>44</v>
      </c>
      <c r="H330" s="70" t="s">
        <v>44</v>
      </c>
      <c r="I330" s="70" t="s">
        <v>44</v>
      </c>
      <c r="J330" s="70" t="s">
        <v>44</v>
      </c>
      <c r="K330" s="70" t="s">
        <v>44</v>
      </c>
      <c r="L330" s="70" t="s">
        <v>44</v>
      </c>
      <c r="M330" s="70" t="s">
        <v>44</v>
      </c>
      <c r="N330" s="70" t="s">
        <v>44</v>
      </c>
      <c r="O330" s="70" t="s">
        <v>44</v>
      </c>
      <c r="P330" s="70" t="s">
        <v>44</v>
      </c>
      <c r="Q330" s="70" t="s">
        <v>44</v>
      </c>
      <c r="R330" s="70" t="s">
        <v>44</v>
      </c>
      <c r="S330" s="70" t="s">
        <v>44</v>
      </c>
      <c r="T330" s="70" t="s">
        <v>44</v>
      </c>
      <c r="U330" s="70" t="s">
        <v>44</v>
      </c>
      <c r="V330" s="70" t="s">
        <v>44</v>
      </c>
      <c r="W330" s="70" t="s">
        <v>44</v>
      </c>
      <c r="X330" s="70" t="s">
        <v>44</v>
      </c>
      <c r="Y330" s="70" t="s">
        <v>44</v>
      </c>
      <c r="Z330" s="70" t="s">
        <v>44</v>
      </c>
      <c r="AA330" s="70" t="s">
        <v>44</v>
      </c>
      <c r="AB330" s="70" t="s">
        <v>44</v>
      </c>
      <c r="AC330" s="70" t="s">
        <v>44</v>
      </c>
      <c r="AD330" s="70" t="s">
        <v>44</v>
      </c>
      <c r="AE330" s="70" t="s">
        <v>44</v>
      </c>
      <c r="AF330" s="70" t="s">
        <v>44</v>
      </c>
      <c r="AG330" s="70" t="s">
        <v>44</v>
      </c>
      <c r="AH330" s="70" t="s">
        <v>44</v>
      </c>
      <c r="AJ330" s="70" t="s">
        <v>44</v>
      </c>
    </row>
    <row r="331" ht="12.0" customHeight="1">
      <c r="A331" s="5"/>
      <c r="B331" s="4" t="s">
        <v>185</v>
      </c>
      <c r="C331" s="38">
        <v>10985.0</v>
      </c>
      <c r="D331" s="38">
        <v>578.0</v>
      </c>
      <c r="E331" s="38">
        <v>3604.122880135167</v>
      </c>
      <c r="F331" s="38">
        <v>6275.0</v>
      </c>
      <c r="G331" s="38">
        <v>13480.0</v>
      </c>
      <c r="H331" s="38">
        <v>713.0</v>
      </c>
      <c r="I331" s="38">
        <v>8259.0</v>
      </c>
      <c r="J331" s="38">
        <v>5807.0</v>
      </c>
      <c r="K331" s="38">
        <v>5731.0</v>
      </c>
      <c r="L331" s="38"/>
      <c r="M331" s="38">
        <v>3485.0</v>
      </c>
      <c r="N331" s="38">
        <v>5581.0</v>
      </c>
      <c r="O331" s="38">
        <v>6455.583</v>
      </c>
      <c r="P331" s="38">
        <v>2385.0</v>
      </c>
      <c r="Q331" s="38"/>
      <c r="R331" s="38">
        <v>4214.0</v>
      </c>
      <c r="S331" s="38">
        <v>10435.0</v>
      </c>
      <c r="T331" s="38">
        <v>6954.0</v>
      </c>
      <c r="U331" s="38">
        <v>1550.0</v>
      </c>
      <c r="V331" s="38">
        <v>5663.0</v>
      </c>
      <c r="W331" s="38">
        <v>4259.0</v>
      </c>
      <c r="X331" s="38">
        <v>8224.0</v>
      </c>
      <c r="Y331" s="38">
        <v>3492.0</v>
      </c>
      <c r="Z331" s="38">
        <v>25782.0</v>
      </c>
      <c r="AA331" s="38">
        <v>88.619</v>
      </c>
      <c r="AB331" s="38">
        <v>2329.0</v>
      </c>
      <c r="AC331" s="38">
        <v>9474.0</v>
      </c>
      <c r="AD331" s="38">
        <v>12087.0</v>
      </c>
      <c r="AE331" s="38">
        <v>21297.0</v>
      </c>
      <c r="AF331" s="38">
        <v>8674.0</v>
      </c>
      <c r="AG331" s="38">
        <v>13300.0</v>
      </c>
      <c r="AH331" s="38">
        <v>15304.0</v>
      </c>
      <c r="AJ331" s="37">
        <f t="shared" ref="AJ331:AJ341" si="42">SUM(B331:AI331)</f>
        <v>226465.3249</v>
      </c>
    </row>
    <row r="332" ht="12.0" customHeight="1">
      <c r="A332" s="5"/>
      <c r="B332" s="4" t="s">
        <v>186</v>
      </c>
      <c r="C332" s="38">
        <v>2511.0</v>
      </c>
      <c r="D332" s="38">
        <v>202.0</v>
      </c>
      <c r="E332" s="38">
        <v>2167.2087699490935</v>
      </c>
      <c r="F332" s="38">
        <v>1441.0</v>
      </c>
      <c r="G332" s="38">
        <v>5052.0</v>
      </c>
      <c r="H332" s="38">
        <v>440.0</v>
      </c>
      <c r="I332" s="38">
        <v>8412.0</v>
      </c>
      <c r="J332" s="38">
        <v>2556.0</v>
      </c>
      <c r="K332" s="38">
        <v>1829.0</v>
      </c>
      <c r="L332" s="38"/>
      <c r="M332" s="38">
        <v>1313.0</v>
      </c>
      <c r="N332" s="38">
        <v>1286.0</v>
      </c>
      <c r="O332" s="38">
        <v>9480.283</v>
      </c>
      <c r="P332" s="38">
        <v>651.0</v>
      </c>
      <c r="Q332" s="38"/>
      <c r="R332" s="38">
        <v>2754.0</v>
      </c>
      <c r="S332" s="38">
        <v>0.0</v>
      </c>
      <c r="T332" s="38">
        <v>2035.0</v>
      </c>
      <c r="U332" s="38">
        <v>194.07</v>
      </c>
      <c r="V332" s="38">
        <v>77.0</v>
      </c>
      <c r="W332" s="38">
        <v>1335.0</v>
      </c>
      <c r="X332" s="38">
        <v>4610.0</v>
      </c>
      <c r="Y332" s="38">
        <v>2828.0</v>
      </c>
      <c r="Z332" s="38">
        <v>5219.0</v>
      </c>
      <c r="AA332" s="38">
        <v>6.054</v>
      </c>
      <c r="AB332" s="38">
        <v>822.0</v>
      </c>
      <c r="AC332" s="38">
        <v>935.0</v>
      </c>
      <c r="AD332" s="38">
        <v>4258.0</v>
      </c>
      <c r="AE332" s="38">
        <v>1992.0</v>
      </c>
      <c r="AF332" s="38">
        <v>3798.0</v>
      </c>
      <c r="AG332" s="38">
        <v>1467.0</v>
      </c>
      <c r="AH332" s="38">
        <v>8943.0</v>
      </c>
      <c r="AJ332" s="37">
        <f t="shared" si="42"/>
        <v>78613.61577</v>
      </c>
    </row>
    <row r="333" ht="12.0" customHeight="1">
      <c r="A333" s="5"/>
      <c r="B333" s="4" t="s">
        <v>187</v>
      </c>
      <c r="C333" s="38">
        <v>0.0</v>
      </c>
      <c r="D333" s="38"/>
      <c r="E333" s="38">
        <v>0.0</v>
      </c>
      <c r="F333" s="38"/>
      <c r="G333" s="38"/>
      <c r="H333" s="38"/>
      <c r="I333" s="38">
        <v>0.0</v>
      </c>
      <c r="J333" s="38">
        <v>0.0</v>
      </c>
      <c r="K333" s="38">
        <v>0.0</v>
      </c>
      <c r="L333" s="38"/>
      <c r="M333" s="38">
        <v>0.0</v>
      </c>
      <c r="N333" s="38"/>
      <c r="O333" s="38"/>
      <c r="P333" s="38">
        <v>0.0</v>
      </c>
      <c r="Q333" s="38"/>
      <c r="R333" s="38">
        <v>0.0</v>
      </c>
      <c r="S333" s="38">
        <v>0.0</v>
      </c>
      <c r="T333" s="38"/>
      <c r="U333" s="38">
        <v>0.0</v>
      </c>
      <c r="V333" s="38">
        <v>359.0</v>
      </c>
      <c r="W333" s="38">
        <v>0.0</v>
      </c>
      <c r="X333" s="38">
        <v>0.0</v>
      </c>
      <c r="Y333" s="38"/>
      <c r="Z333" s="38"/>
      <c r="AA333" s="38">
        <v>0.0</v>
      </c>
      <c r="AB333" s="38"/>
      <c r="AC333" s="38">
        <v>0.0</v>
      </c>
      <c r="AD333" s="38">
        <v>0.0</v>
      </c>
      <c r="AE333" s="38">
        <v>0.0</v>
      </c>
      <c r="AF333" s="38">
        <v>0.0</v>
      </c>
      <c r="AG333" s="38"/>
      <c r="AH333" s="38"/>
      <c r="AJ333" s="37">
        <f t="shared" si="42"/>
        <v>359</v>
      </c>
    </row>
    <row r="334" ht="12.0" customHeight="1">
      <c r="A334" s="5"/>
      <c r="B334" s="4" t="s">
        <v>188</v>
      </c>
      <c r="C334" s="38">
        <v>7818.0</v>
      </c>
      <c r="D334" s="38">
        <v>232.0</v>
      </c>
      <c r="E334" s="38">
        <v>7067.510349414698</v>
      </c>
      <c r="F334" s="38">
        <v>7314.0</v>
      </c>
      <c r="G334" s="38">
        <v>8432.0</v>
      </c>
      <c r="H334" s="38">
        <v>1904.0</v>
      </c>
      <c r="I334" s="38">
        <v>26754.0</v>
      </c>
      <c r="J334" s="38">
        <v>4694.0</v>
      </c>
      <c r="K334" s="38">
        <v>4617.0</v>
      </c>
      <c r="L334" s="38"/>
      <c r="M334" s="38">
        <v>4278.0</v>
      </c>
      <c r="N334" s="38">
        <v>3818.0</v>
      </c>
      <c r="O334" s="38">
        <v>9804.452</v>
      </c>
      <c r="P334" s="38">
        <v>3965.0</v>
      </c>
      <c r="Q334" s="38"/>
      <c r="R334" s="38">
        <v>6335.0</v>
      </c>
      <c r="S334" s="38">
        <v>7537.0</v>
      </c>
      <c r="T334" s="38">
        <v>7087.0</v>
      </c>
      <c r="U334" s="38">
        <v>1385.72</v>
      </c>
      <c r="V334" s="38">
        <v>8398.0</v>
      </c>
      <c r="W334" s="38">
        <v>9925.0</v>
      </c>
      <c r="X334" s="38">
        <v>24969.0</v>
      </c>
      <c r="Y334" s="38">
        <v>2589.0</v>
      </c>
      <c r="Z334" s="38">
        <v>40846.0</v>
      </c>
      <c r="AA334" s="38">
        <v>32.038</v>
      </c>
      <c r="AB334" s="38">
        <v>2034.5</v>
      </c>
      <c r="AC334" s="38">
        <v>9648.0</v>
      </c>
      <c r="AD334" s="38">
        <v>15559.0</v>
      </c>
      <c r="AE334" s="38">
        <v>15742.0</v>
      </c>
      <c r="AF334" s="38">
        <v>8801.0</v>
      </c>
      <c r="AG334" s="38">
        <v>14953.0</v>
      </c>
      <c r="AH334" s="38">
        <v>19293.0</v>
      </c>
      <c r="AJ334" s="37">
        <f t="shared" si="42"/>
        <v>285832.2203</v>
      </c>
    </row>
    <row r="335" ht="12.0" customHeight="1">
      <c r="A335" s="5"/>
      <c r="B335" s="4" t="s">
        <v>189</v>
      </c>
      <c r="C335" s="38">
        <v>3768.0</v>
      </c>
      <c r="D335" s="38"/>
      <c r="E335" s="38">
        <v>0.0</v>
      </c>
      <c r="F335" s="38">
        <v>1093.0</v>
      </c>
      <c r="G335" s="38"/>
      <c r="H335" s="38"/>
      <c r="I335" s="38">
        <v>0.0</v>
      </c>
      <c r="J335" s="38">
        <v>1479.0</v>
      </c>
      <c r="K335" s="38">
        <v>0.0</v>
      </c>
      <c r="L335" s="38"/>
      <c r="M335" s="38">
        <v>250.0</v>
      </c>
      <c r="N335" s="38">
        <v>1149.0</v>
      </c>
      <c r="O335" s="38"/>
      <c r="P335" s="38">
        <v>175.0</v>
      </c>
      <c r="Q335" s="38"/>
      <c r="R335" s="38">
        <v>2259.0</v>
      </c>
      <c r="S335" s="38">
        <v>0.0</v>
      </c>
      <c r="T335" s="38"/>
      <c r="U335" s="38">
        <v>981.76</v>
      </c>
      <c r="V335" s="38">
        <v>0.0</v>
      </c>
      <c r="W335" s="38">
        <v>295.0</v>
      </c>
      <c r="X335" s="38">
        <v>0.0</v>
      </c>
      <c r="Y335" s="38"/>
      <c r="Z335" s="38"/>
      <c r="AA335" s="38">
        <v>0.0</v>
      </c>
      <c r="AB335" s="38">
        <v>1424.85</v>
      </c>
      <c r="AC335" s="38">
        <v>0.0</v>
      </c>
      <c r="AD335" s="38">
        <v>3816.0</v>
      </c>
      <c r="AE335" s="38">
        <v>0.0</v>
      </c>
      <c r="AF335" s="38">
        <v>0.0</v>
      </c>
      <c r="AG335" s="38">
        <v>0.0</v>
      </c>
      <c r="AH335" s="38"/>
      <c r="AJ335" s="37">
        <f t="shared" si="42"/>
        <v>16690.61</v>
      </c>
    </row>
    <row r="336" ht="12.0" customHeight="1">
      <c r="A336" s="5"/>
      <c r="B336" s="4" t="s">
        <v>190</v>
      </c>
      <c r="C336" s="38">
        <v>0.0</v>
      </c>
      <c r="D336" s="38">
        <v>196.0</v>
      </c>
      <c r="E336" s="38">
        <v>3106.4021535659126</v>
      </c>
      <c r="F336" s="38"/>
      <c r="G336" s="38">
        <v>5499.0</v>
      </c>
      <c r="H336" s="38">
        <v>637.0</v>
      </c>
      <c r="I336" s="38">
        <v>1471.0</v>
      </c>
      <c r="J336" s="38">
        <v>0.0</v>
      </c>
      <c r="K336" s="38">
        <v>1682.0</v>
      </c>
      <c r="L336" s="38"/>
      <c r="M336" s="38">
        <v>610.0</v>
      </c>
      <c r="N336" s="38">
        <v>2861.0</v>
      </c>
      <c r="O336" s="38">
        <v>2335.959</v>
      </c>
      <c r="P336" s="38">
        <v>0.0</v>
      </c>
      <c r="Q336" s="38"/>
      <c r="R336" s="38">
        <v>3845.0</v>
      </c>
      <c r="S336" s="38">
        <v>1039.0</v>
      </c>
      <c r="T336" s="38">
        <v>1703.0</v>
      </c>
      <c r="U336" s="38">
        <v>0.0</v>
      </c>
      <c r="V336" s="38">
        <v>4670.0</v>
      </c>
      <c r="W336" s="38">
        <v>1593.0</v>
      </c>
      <c r="X336" s="38">
        <v>11473.0</v>
      </c>
      <c r="Y336" s="38">
        <v>945.0</v>
      </c>
      <c r="Z336" s="38"/>
      <c r="AA336" s="38">
        <v>3.127</v>
      </c>
      <c r="AB336" s="38">
        <v>610.65</v>
      </c>
      <c r="AC336" s="38">
        <v>2298.0</v>
      </c>
      <c r="AD336" s="38">
        <v>0.0</v>
      </c>
      <c r="AE336" s="38">
        <v>3784.0</v>
      </c>
      <c r="AF336" s="38">
        <v>0.0</v>
      </c>
      <c r="AG336" s="38">
        <v>737.0</v>
      </c>
      <c r="AH336" s="38">
        <v>7637.0</v>
      </c>
      <c r="AJ336" s="37">
        <f t="shared" si="42"/>
        <v>58736.13815</v>
      </c>
    </row>
    <row r="337" ht="12.0" customHeight="1">
      <c r="A337" s="5"/>
      <c r="B337" s="4" t="s">
        <v>191</v>
      </c>
      <c r="C337" s="38">
        <v>156.0</v>
      </c>
      <c r="D337" s="38">
        <v>-1.0</v>
      </c>
      <c r="E337" s="38">
        <v>94.76682999999998</v>
      </c>
      <c r="F337" s="38">
        <v>170.0</v>
      </c>
      <c r="G337" s="38">
        <v>719.0</v>
      </c>
      <c r="H337" s="38">
        <v>19.0</v>
      </c>
      <c r="I337" s="38">
        <v>114.0</v>
      </c>
      <c r="J337" s="38">
        <v>226.0</v>
      </c>
      <c r="K337" s="38">
        <v>319.0</v>
      </c>
      <c r="L337" s="38"/>
      <c r="M337" s="38">
        <v>185.0</v>
      </c>
      <c r="N337" s="38">
        <v>499.0</v>
      </c>
      <c r="O337" s="38">
        <v>101.866</v>
      </c>
      <c r="P337" s="38">
        <v>218.0</v>
      </c>
      <c r="Q337" s="38"/>
      <c r="R337" s="38">
        <v>253.0</v>
      </c>
      <c r="S337" s="38">
        <v>232.0</v>
      </c>
      <c r="T337" s="38">
        <v>66.0</v>
      </c>
      <c r="U337" s="38">
        <v>111.93</v>
      </c>
      <c r="V337" s="38">
        <v>19.0</v>
      </c>
      <c r="W337" s="38">
        <v>38.0</v>
      </c>
      <c r="X337" s="38">
        <v>88.0</v>
      </c>
      <c r="Y337" s="38">
        <v>3.0</v>
      </c>
      <c r="Z337" s="38">
        <v>489.0</v>
      </c>
      <c r="AA337" s="38">
        <v>0.0</v>
      </c>
      <c r="AB337" s="38">
        <v>55.0</v>
      </c>
      <c r="AC337" s="38">
        <v>333.0</v>
      </c>
      <c r="AD337" s="38">
        <v>296.0</v>
      </c>
      <c r="AE337" s="38">
        <v>209.0</v>
      </c>
      <c r="AF337" s="38">
        <v>114.0</v>
      </c>
      <c r="AG337" s="38">
        <v>387.0</v>
      </c>
      <c r="AH337" s="38">
        <v>285.0</v>
      </c>
      <c r="AJ337" s="37">
        <f t="shared" si="42"/>
        <v>5799.56283</v>
      </c>
    </row>
    <row r="338" ht="12.0" customHeight="1">
      <c r="A338" s="5"/>
      <c r="B338" s="4" t="s">
        <v>192</v>
      </c>
      <c r="C338" s="38">
        <v>0.0</v>
      </c>
      <c r="D338" s="38">
        <v>272.0</v>
      </c>
      <c r="E338" s="38">
        <v>0.0</v>
      </c>
      <c r="F338" s="38"/>
      <c r="G338" s="38"/>
      <c r="H338" s="38"/>
      <c r="I338" s="38">
        <v>0.0</v>
      </c>
      <c r="J338" s="38">
        <v>0.0</v>
      </c>
      <c r="K338" s="38">
        <v>72.0</v>
      </c>
      <c r="L338" s="38"/>
      <c r="M338" s="38">
        <v>0.0</v>
      </c>
      <c r="N338" s="38">
        <v>73.0</v>
      </c>
      <c r="O338" s="38"/>
      <c r="P338" s="38">
        <v>0.0</v>
      </c>
      <c r="Q338" s="38"/>
      <c r="R338" s="38">
        <v>0.0</v>
      </c>
      <c r="S338" s="38">
        <v>0.0</v>
      </c>
      <c r="T338" s="38"/>
      <c r="U338" s="38">
        <v>0.0</v>
      </c>
      <c r="V338" s="38">
        <v>0.0</v>
      </c>
      <c r="W338" s="38">
        <v>0.0</v>
      </c>
      <c r="X338" s="38">
        <v>0.0</v>
      </c>
      <c r="Y338" s="38"/>
      <c r="Z338" s="38"/>
      <c r="AA338" s="38">
        <v>0.0</v>
      </c>
      <c r="AB338" s="38"/>
      <c r="AC338" s="38">
        <v>0.0</v>
      </c>
      <c r="AD338" s="38">
        <v>0.0</v>
      </c>
      <c r="AE338" s="38">
        <v>0.0</v>
      </c>
      <c r="AF338" s="38">
        <v>0.0</v>
      </c>
      <c r="AG338" s="38"/>
      <c r="AH338" s="38"/>
      <c r="AJ338" s="37">
        <f t="shared" si="42"/>
        <v>417</v>
      </c>
    </row>
    <row r="339" ht="12.0" customHeight="1">
      <c r="A339" s="5"/>
      <c r="B339" s="4" t="s">
        <v>193</v>
      </c>
      <c r="C339" s="38">
        <v>10519.0</v>
      </c>
      <c r="D339" s="38"/>
      <c r="E339" s="38">
        <v>4295.48042</v>
      </c>
      <c r="F339" s="38">
        <v>6549.0</v>
      </c>
      <c r="G339" s="38">
        <v>5731.0</v>
      </c>
      <c r="H339" s="38">
        <v>1119.0</v>
      </c>
      <c r="I339" s="38">
        <v>11616.0</v>
      </c>
      <c r="J339" s="38">
        <v>4378.0</v>
      </c>
      <c r="K339" s="38">
        <v>3955.0</v>
      </c>
      <c r="L339" s="38"/>
      <c r="M339" s="38">
        <v>2275.0</v>
      </c>
      <c r="N339" s="38">
        <v>3381.0</v>
      </c>
      <c r="O339" s="38">
        <v>6347.05</v>
      </c>
      <c r="P339" s="38">
        <v>2365.0</v>
      </c>
      <c r="Q339" s="38"/>
      <c r="R339" s="38">
        <v>3985.0</v>
      </c>
      <c r="S339" s="38">
        <v>5914.0</v>
      </c>
      <c r="T339" s="38">
        <v>4696.0</v>
      </c>
      <c r="U339" s="38">
        <v>1121.2</v>
      </c>
      <c r="V339" s="38">
        <v>5521.0</v>
      </c>
      <c r="W339" s="38">
        <v>6374.0</v>
      </c>
      <c r="X339" s="38">
        <v>9234.0</v>
      </c>
      <c r="Y339" s="38">
        <v>2756.0</v>
      </c>
      <c r="Z339" s="38">
        <v>16886.0</v>
      </c>
      <c r="AA339" s="38">
        <v>17.373</v>
      </c>
      <c r="AB339" s="38">
        <v>1689.0</v>
      </c>
      <c r="AC339" s="38">
        <v>5091.0</v>
      </c>
      <c r="AD339" s="38">
        <v>12343.0</v>
      </c>
      <c r="AE339" s="38">
        <v>11314.0</v>
      </c>
      <c r="AF339" s="38">
        <v>7786.0</v>
      </c>
      <c r="AG339" s="38">
        <v>6305.0</v>
      </c>
      <c r="AH339" s="38">
        <v>12762.0</v>
      </c>
      <c r="AJ339" s="37">
        <f t="shared" si="42"/>
        <v>176325.1034</v>
      </c>
    </row>
    <row r="340" ht="12.0" customHeight="1">
      <c r="A340" s="5"/>
      <c r="B340" s="4" t="s">
        <v>194</v>
      </c>
      <c r="C340" s="38">
        <v>0.0</v>
      </c>
      <c r="D340" s="38"/>
      <c r="E340" s="38">
        <v>0.0</v>
      </c>
      <c r="F340" s="38"/>
      <c r="G340" s="38"/>
      <c r="H340" s="38"/>
      <c r="I340" s="38">
        <v>0.0</v>
      </c>
      <c r="J340" s="38">
        <v>0.0</v>
      </c>
      <c r="K340" s="38">
        <v>0.0</v>
      </c>
      <c r="L340" s="38"/>
      <c r="M340" s="38">
        <v>0.0</v>
      </c>
      <c r="N340" s="38"/>
      <c r="O340" s="38"/>
      <c r="P340" s="38">
        <v>0.0</v>
      </c>
      <c r="Q340" s="38"/>
      <c r="R340" s="38">
        <v>0.0</v>
      </c>
      <c r="S340" s="38">
        <v>0.0</v>
      </c>
      <c r="T340" s="38"/>
      <c r="U340" s="38">
        <v>0.0</v>
      </c>
      <c r="V340" s="38">
        <v>0.0</v>
      </c>
      <c r="W340" s="38">
        <v>0.0</v>
      </c>
      <c r="X340" s="38">
        <v>446.0</v>
      </c>
      <c r="Y340" s="38"/>
      <c r="Z340" s="38">
        <v>404.0</v>
      </c>
      <c r="AA340" s="38">
        <v>0.0</v>
      </c>
      <c r="AB340" s="38"/>
      <c r="AC340" s="38">
        <v>1280.0</v>
      </c>
      <c r="AD340" s="38">
        <v>0.0</v>
      </c>
      <c r="AE340" s="38">
        <v>0.0</v>
      </c>
      <c r="AF340" s="38">
        <v>0.0</v>
      </c>
      <c r="AG340" s="38"/>
      <c r="AH340" s="38"/>
      <c r="AJ340" s="37">
        <f t="shared" si="42"/>
        <v>2130</v>
      </c>
    </row>
    <row r="341" ht="12.0" customHeight="1">
      <c r="A341" s="5"/>
      <c r="B341" s="4" t="s">
        <v>93</v>
      </c>
      <c r="C341" s="38">
        <v>649.0</v>
      </c>
      <c r="D341" s="38">
        <v>10.0</v>
      </c>
      <c r="E341" s="38">
        <v>0.0</v>
      </c>
      <c r="F341" s="38">
        <v>2914.0</v>
      </c>
      <c r="G341" s="38">
        <v>7822.0</v>
      </c>
      <c r="H341" s="38"/>
      <c r="I341" s="38">
        <v>0.0</v>
      </c>
      <c r="J341" s="38">
        <v>743.0</v>
      </c>
      <c r="K341" s="38">
        <v>590.0</v>
      </c>
      <c r="L341" s="38"/>
      <c r="M341" s="38">
        <v>510.0</v>
      </c>
      <c r="N341" s="38">
        <v>55.0</v>
      </c>
      <c r="O341" s="38"/>
      <c r="P341" s="38">
        <v>1707.0</v>
      </c>
      <c r="Q341" s="38"/>
      <c r="R341" s="38">
        <v>406.0</v>
      </c>
      <c r="S341" s="38">
        <v>0.0</v>
      </c>
      <c r="T341" s="38">
        <v>163.0</v>
      </c>
      <c r="U341" s="38">
        <v>350.65</v>
      </c>
      <c r="V341" s="38">
        <v>0.0</v>
      </c>
      <c r="W341" s="38">
        <v>797.0</v>
      </c>
      <c r="X341" s="38"/>
      <c r="Y341" s="38"/>
      <c r="Z341" s="38"/>
      <c r="AA341" s="38">
        <v>0.0</v>
      </c>
      <c r="AB341" s="38"/>
      <c r="AC341" s="38">
        <v>-1050.0</v>
      </c>
      <c r="AD341" s="38">
        <v>0.0</v>
      </c>
      <c r="AE341" s="38">
        <v>539.0</v>
      </c>
      <c r="AF341" s="38">
        <v>707.0</v>
      </c>
      <c r="AG341" s="38">
        <v>523.0</v>
      </c>
      <c r="AH341" s="38">
        <v>-645.0</v>
      </c>
      <c r="AJ341" s="37">
        <f t="shared" si="42"/>
        <v>16790.65</v>
      </c>
    </row>
    <row r="342" ht="12.0" customHeight="1">
      <c r="A342" s="5"/>
      <c r="B342" s="35" t="s">
        <v>166</v>
      </c>
      <c r="C342" s="39">
        <v>36406.0</v>
      </c>
      <c r="D342" s="39">
        <v>1489.0</v>
      </c>
      <c r="E342" s="39">
        <v>20335.491403064872</v>
      </c>
      <c r="F342" s="39">
        <v>25756.0</v>
      </c>
      <c r="G342" s="39">
        <v>46735.0</v>
      </c>
      <c r="H342" s="39">
        <v>4832.0</v>
      </c>
      <c r="I342" s="39">
        <v>56626.0</v>
      </c>
      <c r="J342" s="39">
        <v>19883.0</v>
      </c>
      <c r="K342" s="39">
        <v>18795.0</v>
      </c>
      <c r="L342" s="39">
        <v>0.0</v>
      </c>
      <c r="M342" s="39">
        <v>12906.0</v>
      </c>
      <c r="N342" s="39">
        <v>18703.0</v>
      </c>
      <c r="O342" s="39">
        <v>34525.193</v>
      </c>
      <c r="P342" s="39">
        <v>11466.0</v>
      </c>
      <c r="Q342" s="39">
        <v>0.0</v>
      </c>
      <c r="R342" s="39">
        <v>24051.0</v>
      </c>
      <c r="S342" s="39">
        <v>25157.0</v>
      </c>
      <c r="T342" s="39">
        <v>22704.0</v>
      </c>
      <c r="U342" s="39">
        <v>5695.33</v>
      </c>
      <c r="V342" s="39">
        <v>24707.0</v>
      </c>
      <c r="W342" s="39">
        <v>24616.0</v>
      </c>
      <c r="X342" s="39">
        <v>59044.0</v>
      </c>
      <c r="Y342" s="39">
        <v>12613.0</v>
      </c>
      <c r="Z342" s="39">
        <v>89626.0</v>
      </c>
      <c r="AA342" s="39">
        <v>147.21099999999998</v>
      </c>
      <c r="AB342" s="39">
        <v>8965.0</v>
      </c>
      <c r="AC342" s="39">
        <v>28009.0</v>
      </c>
      <c r="AD342" s="39">
        <v>48359.0</v>
      </c>
      <c r="AE342" s="39">
        <v>54877.0</v>
      </c>
      <c r="AF342" s="39">
        <v>29880.0</v>
      </c>
      <c r="AG342" s="39">
        <v>37672.0</v>
      </c>
      <c r="AH342" s="39">
        <v>63579.0</v>
      </c>
      <c r="AJ342" s="39">
        <f>SUM(AJ331:AJ341)</f>
        <v>868159.2254</v>
      </c>
    </row>
    <row r="343" ht="12.0" customHeight="1">
      <c r="A343" s="5"/>
      <c r="B343" s="4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J343" s="41"/>
    </row>
    <row r="344" ht="12.0" customHeight="1">
      <c r="A344" s="5"/>
      <c r="B344" s="4"/>
      <c r="C344" s="55" t="s">
        <v>2</v>
      </c>
      <c r="D344" s="55" t="s">
        <v>2</v>
      </c>
      <c r="E344" s="55" t="s">
        <v>2</v>
      </c>
      <c r="F344" s="55" t="s">
        <v>2</v>
      </c>
      <c r="G344" s="55" t="s">
        <v>2</v>
      </c>
      <c r="H344" s="55" t="s">
        <v>2</v>
      </c>
      <c r="I344" s="55" t="s">
        <v>2</v>
      </c>
      <c r="J344" s="55" t="s">
        <v>2</v>
      </c>
      <c r="K344" s="55" t="s">
        <v>2</v>
      </c>
      <c r="L344" s="55" t="s">
        <v>2</v>
      </c>
      <c r="M344" s="55" t="s">
        <v>2</v>
      </c>
      <c r="N344" s="55" t="s">
        <v>2</v>
      </c>
      <c r="O344" s="55" t="s">
        <v>2</v>
      </c>
      <c r="P344" s="55" t="s">
        <v>2</v>
      </c>
      <c r="Q344" s="55" t="s">
        <v>2</v>
      </c>
      <c r="R344" s="55" t="s">
        <v>2</v>
      </c>
      <c r="S344" s="55" t="s">
        <v>2</v>
      </c>
      <c r="T344" s="55" t="s">
        <v>2</v>
      </c>
      <c r="U344" s="55" t="s">
        <v>2</v>
      </c>
      <c r="V344" s="55" t="s">
        <v>2</v>
      </c>
      <c r="W344" s="55" t="s">
        <v>2</v>
      </c>
      <c r="X344" s="55" t="s">
        <v>2</v>
      </c>
      <c r="Y344" s="55" t="s">
        <v>2</v>
      </c>
      <c r="Z344" s="55" t="s">
        <v>2</v>
      </c>
      <c r="AA344" s="55" t="s">
        <v>2</v>
      </c>
      <c r="AB344" s="55" t="s">
        <v>2</v>
      </c>
      <c r="AC344" s="55" t="s">
        <v>2</v>
      </c>
      <c r="AD344" s="55" t="s">
        <v>2</v>
      </c>
      <c r="AE344" s="55" t="s">
        <v>2</v>
      </c>
      <c r="AF344" s="55" t="s">
        <v>2</v>
      </c>
      <c r="AG344" s="55" t="s">
        <v>2</v>
      </c>
      <c r="AH344" s="55" t="s">
        <v>2</v>
      </c>
      <c r="AJ344" s="55" t="str">
        <f>+AJ$7</f>
        <v>2024/25</v>
      </c>
    </row>
    <row r="345" ht="12.0" customHeight="1">
      <c r="A345" s="5"/>
      <c r="B345" s="35" t="s">
        <v>178</v>
      </c>
      <c r="C345" s="70" t="s">
        <v>44</v>
      </c>
      <c r="D345" s="70" t="s">
        <v>44</v>
      </c>
      <c r="E345" s="70" t="s">
        <v>44</v>
      </c>
      <c r="F345" s="70" t="s">
        <v>44</v>
      </c>
      <c r="G345" s="70" t="s">
        <v>44</v>
      </c>
      <c r="H345" s="70" t="s">
        <v>44</v>
      </c>
      <c r="I345" s="70" t="s">
        <v>44</v>
      </c>
      <c r="J345" s="70" t="s">
        <v>44</v>
      </c>
      <c r="K345" s="70" t="s">
        <v>44</v>
      </c>
      <c r="L345" s="70" t="s">
        <v>44</v>
      </c>
      <c r="M345" s="70" t="s">
        <v>44</v>
      </c>
      <c r="N345" s="70" t="s">
        <v>44</v>
      </c>
      <c r="O345" s="70" t="s">
        <v>44</v>
      </c>
      <c r="P345" s="70" t="s">
        <v>44</v>
      </c>
      <c r="Q345" s="70" t="s">
        <v>44</v>
      </c>
      <c r="R345" s="70" t="s">
        <v>44</v>
      </c>
      <c r="S345" s="70" t="s">
        <v>44</v>
      </c>
      <c r="T345" s="70" t="s">
        <v>44</v>
      </c>
      <c r="U345" s="70" t="s">
        <v>44</v>
      </c>
      <c r="V345" s="70" t="s">
        <v>44</v>
      </c>
      <c r="W345" s="70" t="s">
        <v>44</v>
      </c>
      <c r="X345" s="70" t="s">
        <v>44</v>
      </c>
      <c r="Y345" s="70" t="s">
        <v>44</v>
      </c>
      <c r="Z345" s="70" t="s">
        <v>44</v>
      </c>
      <c r="AA345" s="70" t="s">
        <v>44</v>
      </c>
      <c r="AB345" s="70" t="s">
        <v>44</v>
      </c>
      <c r="AC345" s="70" t="s">
        <v>44</v>
      </c>
      <c r="AD345" s="70" t="s">
        <v>44</v>
      </c>
      <c r="AE345" s="70" t="s">
        <v>44</v>
      </c>
      <c r="AF345" s="70" t="s">
        <v>44</v>
      </c>
      <c r="AG345" s="70" t="s">
        <v>44</v>
      </c>
      <c r="AH345" s="70" t="s">
        <v>44</v>
      </c>
      <c r="AJ345" s="70" t="s">
        <v>44</v>
      </c>
    </row>
    <row r="346" ht="12.0" customHeight="1">
      <c r="A346" s="5"/>
      <c r="B346" s="4" t="s">
        <v>185</v>
      </c>
      <c r="C346" s="38"/>
      <c r="D346" s="38"/>
      <c r="E346" s="38">
        <v>416.03393496454714</v>
      </c>
      <c r="F346" s="38"/>
      <c r="G346" s="38">
        <v>58.0</v>
      </c>
      <c r="H346" s="38"/>
      <c r="I346" s="38"/>
      <c r="J346" s="38">
        <v>86.0</v>
      </c>
      <c r="K346" s="38">
        <v>39.0</v>
      </c>
      <c r="L346" s="38">
        <v>2855.0</v>
      </c>
      <c r="M346" s="38">
        <v>722.0</v>
      </c>
      <c r="N346" s="38">
        <v>2427.0</v>
      </c>
      <c r="O346" s="38">
        <v>520.88</v>
      </c>
      <c r="P346" s="38">
        <v>199.0</v>
      </c>
      <c r="Q346" s="38">
        <v>1384.0</v>
      </c>
      <c r="R346" s="38">
        <v>946.0</v>
      </c>
      <c r="S346" s="38">
        <v>7007.0</v>
      </c>
      <c r="T346" s="38"/>
      <c r="U346" s="38">
        <v>24.07</v>
      </c>
      <c r="V346" s="38">
        <v>0.0</v>
      </c>
      <c r="W346" s="38">
        <v>426.0</v>
      </c>
      <c r="X346" s="38">
        <v>0.0</v>
      </c>
      <c r="Y346" s="38">
        <v>460.0</v>
      </c>
      <c r="Z346" s="38">
        <v>19419.0</v>
      </c>
      <c r="AA346" s="38">
        <v>974.378</v>
      </c>
      <c r="AB346" s="38">
        <v>309.0</v>
      </c>
      <c r="AC346" s="38"/>
      <c r="AD346" s="38">
        <v>0.0</v>
      </c>
      <c r="AE346" s="38"/>
      <c r="AF346" s="38">
        <v>3535.0</v>
      </c>
      <c r="AG346" s="38"/>
      <c r="AH346" s="38">
        <v>424.0</v>
      </c>
      <c r="AJ346" s="37">
        <f t="shared" ref="AJ346:AJ356" si="43">SUM(B346:AI346)</f>
        <v>42231.36193</v>
      </c>
    </row>
    <row r="347" ht="12.0" customHeight="1">
      <c r="A347" s="5"/>
      <c r="B347" s="4" t="s">
        <v>186</v>
      </c>
      <c r="C347" s="38"/>
      <c r="D347" s="38"/>
      <c r="E347" s="38">
        <v>70.56120000000001</v>
      </c>
      <c r="F347" s="38"/>
      <c r="G347" s="38">
        <v>122.0</v>
      </c>
      <c r="H347" s="38"/>
      <c r="I347" s="38"/>
      <c r="J347" s="38">
        <v>74.0</v>
      </c>
      <c r="K347" s="38">
        <v>0.0</v>
      </c>
      <c r="L347" s="38"/>
      <c r="M347" s="38">
        <v>894.0</v>
      </c>
      <c r="N347" s="38">
        <v>1355.0</v>
      </c>
      <c r="O347" s="38">
        <v>5694.69</v>
      </c>
      <c r="P347" s="38">
        <v>0.0</v>
      </c>
      <c r="Q347" s="38">
        <v>401.0</v>
      </c>
      <c r="R347" s="38">
        <v>93.0</v>
      </c>
      <c r="S347" s="38">
        <v>0.0</v>
      </c>
      <c r="T347" s="38">
        <v>5.0</v>
      </c>
      <c r="U347" s="38">
        <v>0.0</v>
      </c>
      <c r="V347" s="38">
        <v>0.0</v>
      </c>
      <c r="W347" s="38">
        <v>0.0</v>
      </c>
      <c r="X347" s="38">
        <v>0.0</v>
      </c>
      <c r="Y347" s="38">
        <v>2559.0</v>
      </c>
      <c r="Z347" s="38">
        <v>8616.0</v>
      </c>
      <c r="AA347" s="38">
        <v>152.383</v>
      </c>
      <c r="AB347" s="38">
        <v>761.0</v>
      </c>
      <c r="AC347" s="38"/>
      <c r="AD347" s="38">
        <v>0.0</v>
      </c>
      <c r="AE347" s="38"/>
      <c r="AF347" s="38">
        <v>468.0</v>
      </c>
      <c r="AG347" s="38">
        <v>488.0</v>
      </c>
      <c r="AH347" s="38"/>
      <c r="AJ347" s="37">
        <f t="shared" si="43"/>
        <v>21753.6342</v>
      </c>
    </row>
    <row r="348" ht="12.0" customHeight="1">
      <c r="A348" s="5"/>
      <c r="B348" s="4" t="s">
        <v>187</v>
      </c>
      <c r="C348" s="38"/>
      <c r="D348" s="38"/>
      <c r="E348" s="38">
        <v>0.0</v>
      </c>
      <c r="F348" s="38"/>
      <c r="G348" s="38"/>
      <c r="H348" s="38"/>
      <c r="I348" s="38"/>
      <c r="J348" s="38">
        <v>0.0</v>
      </c>
      <c r="K348" s="38">
        <v>0.0</v>
      </c>
      <c r="L348" s="38"/>
      <c r="M348" s="38">
        <v>2185.0</v>
      </c>
      <c r="N348" s="38"/>
      <c r="O348" s="38"/>
      <c r="P348" s="38">
        <v>0.0</v>
      </c>
      <c r="Q348" s="38">
        <v>0.0</v>
      </c>
      <c r="R348" s="38">
        <v>0.0</v>
      </c>
      <c r="S348" s="38">
        <v>0.0</v>
      </c>
      <c r="T348" s="38"/>
      <c r="U348" s="38">
        <v>0.0</v>
      </c>
      <c r="V348" s="38">
        <v>0.0</v>
      </c>
      <c r="W348" s="38">
        <v>0.0</v>
      </c>
      <c r="X348" s="38">
        <v>0.0</v>
      </c>
      <c r="Y348" s="38"/>
      <c r="Z348" s="38"/>
      <c r="AA348" s="38">
        <v>0.0</v>
      </c>
      <c r="AB348" s="38">
        <v>1360.0</v>
      </c>
      <c r="AC348" s="38"/>
      <c r="AD348" s="38">
        <v>0.0</v>
      </c>
      <c r="AE348" s="38"/>
      <c r="AF348" s="38">
        <v>0.0</v>
      </c>
      <c r="AG348" s="38"/>
      <c r="AH348" s="38"/>
      <c r="AJ348" s="37">
        <f t="shared" si="43"/>
        <v>3545</v>
      </c>
    </row>
    <row r="349" ht="12.0" customHeight="1">
      <c r="A349" s="5"/>
      <c r="B349" s="4" t="s">
        <v>188</v>
      </c>
      <c r="C349" s="38"/>
      <c r="D349" s="38"/>
      <c r="E349" s="38">
        <v>58.704501970580736</v>
      </c>
      <c r="F349" s="38"/>
      <c r="G349" s="38">
        <v>212.0</v>
      </c>
      <c r="H349" s="38"/>
      <c r="I349" s="38"/>
      <c r="J349" s="38">
        <v>63.0</v>
      </c>
      <c r="K349" s="38">
        <v>0.0</v>
      </c>
      <c r="L349" s="38">
        <v>388.0</v>
      </c>
      <c r="M349" s="38">
        <v>255.0</v>
      </c>
      <c r="N349" s="38">
        <v>1486.0</v>
      </c>
      <c r="O349" s="38">
        <v>350.453</v>
      </c>
      <c r="P349" s="38">
        <v>0.0</v>
      </c>
      <c r="Q349" s="38">
        <v>2078.0</v>
      </c>
      <c r="R349" s="38">
        <v>409.0</v>
      </c>
      <c r="S349" s="38">
        <v>980.0</v>
      </c>
      <c r="T349" s="38">
        <v>4.0</v>
      </c>
      <c r="U349" s="38">
        <v>0.0</v>
      </c>
      <c r="V349" s="38">
        <v>0.0</v>
      </c>
      <c r="W349" s="38">
        <v>0.0</v>
      </c>
      <c r="X349" s="38">
        <v>0.0</v>
      </c>
      <c r="Y349" s="38">
        <v>536.0</v>
      </c>
      <c r="Z349" s="38">
        <v>6254.0</v>
      </c>
      <c r="AA349" s="38">
        <v>234.753</v>
      </c>
      <c r="AB349" s="38">
        <v>418.0</v>
      </c>
      <c r="AC349" s="38"/>
      <c r="AD349" s="38">
        <v>0.0</v>
      </c>
      <c r="AE349" s="38"/>
      <c r="AF349" s="38">
        <v>2304.0</v>
      </c>
      <c r="AG349" s="38">
        <v>1.0</v>
      </c>
      <c r="AH349" s="38">
        <v>534.0</v>
      </c>
      <c r="AJ349" s="37">
        <f t="shared" si="43"/>
        <v>16565.9105</v>
      </c>
    </row>
    <row r="350" ht="12.0" customHeight="1">
      <c r="A350" s="5"/>
      <c r="B350" s="4" t="s">
        <v>189</v>
      </c>
      <c r="C350" s="38"/>
      <c r="D350" s="38"/>
      <c r="E350" s="38">
        <v>0.0</v>
      </c>
      <c r="F350" s="38"/>
      <c r="G350" s="38"/>
      <c r="H350" s="38"/>
      <c r="I350" s="38"/>
      <c r="J350" s="38">
        <v>20.0</v>
      </c>
      <c r="K350" s="38">
        <v>0.0</v>
      </c>
      <c r="L350" s="38"/>
      <c r="M350" s="38">
        <v>22.0</v>
      </c>
      <c r="N350" s="38">
        <v>557.0</v>
      </c>
      <c r="O350" s="38"/>
      <c r="P350" s="38">
        <v>0.0</v>
      </c>
      <c r="Q350" s="38"/>
      <c r="R350" s="38">
        <v>144.0</v>
      </c>
      <c r="S350" s="38">
        <v>0.0</v>
      </c>
      <c r="T350" s="38"/>
      <c r="U350" s="38">
        <v>0.0</v>
      </c>
      <c r="V350" s="38">
        <v>0.0</v>
      </c>
      <c r="W350" s="38">
        <v>0.0</v>
      </c>
      <c r="X350" s="38">
        <v>0.0</v>
      </c>
      <c r="Y350" s="38"/>
      <c r="Z350" s="38"/>
      <c r="AA350" s="38">
        <v>3.837</v>
      </c>
      <c r="AB350" s="38">
        <v>291.9</v>
      </c>
      <c r="AC350" s="38"/>
      <c r="AD350" s="38">
        <v>0.0</v>
      </c>
      <c r="AE350" s="38"/>
      <c r="AF350" s="38">
        <v>0.0</v>
      </c>
      <c r="AG350" s="38"/>
      <c r="AH350" s="38"/>
      <c r="AJ350" s="37">
        <f t="shared" si="43"/>
        <v>1038.737</v>
      </c>
    </row>
    <row r="351" ht="12.0" customHeight="1">
      <c r="A351" s="5"/>
      <c r="B351" s="4" t="s">
        <v>190</v>
      </c>
      <c r="C351" s="38"/>
      <c r="D351" s="38"/>
      <c r="E351" s="38">
        <v>0.0</v>
      </c>
      <c r="F351" s="38"/>
      <c r="G351" s="38">
        <v>185.0</v>
      </c>
      <c r="H351" s="38"/>
      <c r="I351" s="38"/>
      <c r="J351" s="38">
        <v>0.0</v>
      </c>
      <c r="K351" s="38">
        <v>0.0</v>
      </c>
      <c r="L351" s="38"/>
      <c r="M351" s="38">
        <v>5.0</v>
      </c>
      <c r="N351" s="38">
        <v>687.0</v>
      </c>
      <c r="O351" s="38">
        <v>15.376</v>
      </c>
      <c r="P351" s="38">
        <v>0.0</v>
      </c>
      <c r="Q351" s="38">
        <v>1296.0</v>
      </c>
      <c r="R351" s="38">
        <v>245.0</v>
      </c>
      <c r="S351" s="38">
        <v>219.0</v>
      </c>
      <c r="T351" s="38"/>
      <c r="U351" s="38">
        <v>0.0</v>
      </c>
      <c r="V351" s="38">
        <v>0.0</v>
      </c>
      <c r="W351" s="38">
        <v>0.0</v>
      </c>
      <c r="X351" s="38">
        <v>0.0</v>
      </c>
      <c r="Y351" s="38">
        <v>196.0</v>
      </c>
      <c r="Z351" s="38"/>
      <c r="AA351" s="38">
        <v>60.114999999999995</v>
      </c>
      <c r="AB351" s="38">
        <v>125.1</v>
      </c>
      <c r="AC351" s="38"/>
      <c r="AD351" s="38">
        <v>0.0</v>
      </c>
      <c r="AE351" s="38"/>
      <c r="AF351" s="38">
        <v>0.0</v>
      </c>
      <c r="AG351" s="38"/>
      <c r="AH351" s="38">
        <v>212.0</v>
      </c>
      <c r="AJ351" s="37">
        <f t="shared" si="43"/>
        <v>3245.591</v>
      </c>
    </row>
    <row r="352" ht="12.0" customHeight="1">
      <c r="A352" s="5"/>
      <c r="B352" s="4" t="s">
        <v>191</v>
      </c>
      <c r="C352" s="38"/>
      <c r="D352" s="38"/>
      <c r="E352" s="38">
        <v>0.0</v>
      </c>
      <c r="F352" s="38"/>
      <c r="G352" s="38"/>
      <c r="H352" s="38"/>
      <c r="I352" s="38"/>
      <c r="J352" s="38">
        <v>4.0</v>
      </c>
      <c r="K352" s="38">
        <v>0.0</v>
      </c>
      <c r="L352" s="38">
        <v>22.0</v>
      </c>
      <c r="M352" s="38">
        <v>14.0</v>
      </c>
      <c r="N352" s="38">
        <v>49.0</v>
      </c>
      <c r="O352" s="38">
        <v>138.954</v>
      </c>
      <c r="P352" s="38">
        <v>0.0</v>
      </c>
      <c r="Q352" s="38"/>
      <c r="R352" s="38">
        <v>0.0</v>
      </c>
      <c r="S352" s="38">
        <v>77.0</v>
      </c>
      <c r="T352" s="38"/>
      <c r="U352" s="38">
        <v>0.0</v>
      </c>
      <c r="V352" s="38">
        <v>0.0</v>
      </c>
      <c r="W352" s="38">
        <v>0.0</v>
      </c>
      <c r="X352" s="38">
        <v>0.0</v>
      </c>
      <c r="Y352" s="38">
        <v>5.0</v>
      </c>
      <c r="Z352" s="38">
        <v>141.0</v>
      </c>
      <c r="AA352" s="38">
        <v>16.25</v>
      </c>
      <c r="AB352" s="38">
        <v>22.0</v>
      </c>
      <c r="AC352" s="38"/>
      <c r="AD352" s="38">
        <v>0.0</v>
      </c>
      <c r="AE352" s="38"/>
      <c r="AF352" s="38">
        <v>-10.0</v>
      </c>
      <c r="AG352" s="38"/>
      <c r="AH352" s="38">
        <v>8.0</v>
      </c>
      <c r="AJ352" s="37">
        <f t="shared" si="43"/>
        <v>487.204</v>
      </c>
    </row>
    <row r="353" ht="12.0" customHeight="1">
      <c r="A353" s="5"/>
      <c r="B353" s="4" t="s">
        <v>192</v>
      </c>
      <c r="C353" s="38"/>
      <c r="D353" s="38"/>
      <c r="E353" s="38">
        <v>0.0</v>
      </c>
      <c r="F353" s="38"/>
      <c r="G353" s="38"/>
      <c r="H353" s="38"/>
      <c r="I353" s="38"/>
      <c r="J353" s="38">
        <v>0.0</v>
      </c>
      <c r="K353" s="38">
        <v>0.0</v>
      </c>
      <c r="L353" s="38"/>
      <c r="M353" s="38">
        <v>0.0</v>
      </c>
      <c r="N353" s="38">
        <v>11.0</v>
      </c>
      <c r="O353" s="38"/>
      <c r="P353" s="38">
        <v>0.0</v>
      </c>
      <c r="Q353" s="38"/>
      <c r="R353" s="38">
        <v>0.0</v>
      </c>
      <c r="S353" s="38">
        <v>0.0</v>
      </c>
      <c r="T353" s="38"/>
      <c r="U353" s="38">
        <v>0.0</v>
      </c>
      <c r="V353" s="38">
        <v>0.0</v>
      </c>
      <c r="W353" s="38">
        <v>0.0</v>
      </c>
      <c r="X353" s="38">
        <v>0.0</v>
      </c>
      <c r="Y353" s="38"/>
      <c r="Z353" s="38"/>
      <c r="AA353" s="38">
        <v>0.0</v>
      </c>
      <c r="AB353" s="38"/>
      <c r="AC353" s="38"/>
      <c r="AD353" s="38">
        <v>0.0</v>
      </c>
      <c r="AE353" s="38"/>
      <c r="AF353" s="38">
        <v>0.0</v>
      </c>
      <c r="AG353" s="38"/>
      <c r="AH353" s="38"/>
      <c r="AJ353" s="37">
        <f t="shared" si="43"/>
        <v>11</v>
      </c>
    </row>
    <row r="354" ht="12.0" customHeight="1">
      <c r="A354" s="5"/>
      <c r="B354" s="4" t="s">
        <v>193</v>
      </c>
      <c r="C354" s="38"/>
      <c r="D354" s="38"/>
      <c r="E354" s="38">
        <v>32.47895</v>
      </c>
      <c r="F354" s="38"/>
      <c r="G354" s="38">
        <v>2.0</v>
      </c>
      <c r="H354" s="38"/>
      <c r="I354" s="38"/>
      <c r="J354" s="38">
        <v>0.0</v>
      </c>
      <c r="K354" s="38">
        <v>0.0</v>
      </c>
      <c r="L354" s="38">
        <v>137.0</v>
      </c>
      <c r="M354" s="38">
        <v>124.0</v>
      </c>
      <c r="N354" s="38">
        <v>596.0</v>
      </c>
      <c r="O354" s="38">
        <v>262.293</v>
      </c>
      <c r="P354" s="38">
        <v>0.0</v>
      </c>
      <c r="Q354" s="38">
        <v>1383.0</v>
      </c>
      <c r="R354" s="38">
        <v>255.0</v>
      </c>
      <c r="S354" s="38">
        <v>1034.0</v>
      </c>
      <c r="T354" s="38"/>
      <c r="U354" s="38">
        <v>0.0</v>
      </c>
      <c r="V354" s="38">
        <v>0.0</v>
      </c>
      <c r="W354" s="38">
        <v>0.0</v>
      </c>
      <c r="X354" s="38">
        <v>0.0</v>
      </c>
      <c r="Y354" s="38">
        <v>234.0</v>
      </c>
      <c r="Z354" s="38">
        <v>2914.0</v>
      </c>
      <c r="AA354" s="38">
        <v>95.814</v>
      </c>
      <c r="AB354" s="38">
        <v>115.0</v>
      </c>
      <c r="AC354" s="38"/>
      <c r="AD354" s="38">
        <v>0.0</v>
      </c>
      <c r="AE354" s="38"/>
      <c r="AF354" s="38">
        <v>1671.0</v>
      </c>
      <c r="AG354" s="38">
        <v>353.0</v>
      </c>
      <c r="AH354" s="38">
        <v>353.0</v>
      </c>
      <c r="AJ354" s="37">
        <f t="shared" si="43"/>
        <v>9561.58595</v>
      </c>
    </row>
    <row r="355" ht="12.0" customHeight="1">
      <c r="A355" s="5"/>
      <c r="B355" s="4" t="s">
        <v>194</v>
      </c>
      <c r="C355" s="38"/>
      <c r="D355" s="38"/>
      <c r="E355" s="38">
        <v>0.0</v>
      </c>
      <c r="F355" s="38"/>
      <c r="G355" s="38"/>
      <c r="H355" s="38"/>
      <c r="I355" s="38"/>
      <c r="J355" s="38">
        <v>0.0</v>
      </c>
      <c r="K355" s="38">
        <v>0.0</v>
      </c>
      <c r="L355" s="38"/>
      <c r="M355" s="38">
        <v>0.0</v>
      </c>
      <c r="N355" s="38"/>
      <c r="O355" s="38"/>
      <c r="P355" s="38">
        <v>0.0</v>
      </c>
      <c r="Q355" s="38"/>
      <c r="R355" s="38">
        <v>0.0</v>
      </c>
      <c r="S355" s="38">
        <v>0.0</v>
      </c>
      <c r="T355" s="38"/>
      <c r="U355" s="38">
        <v>0.0</v>
      </c>
      <c r="V355" s="38">
        <v>0.0</v>
      </c>
      <c r="W355" s="38">
        <v>0.0</v>
      </c>
      <c r="X355" s="38">
        <v>0.0</v>
      </c>
      <c r="Y355" s="38"/>
      <c r="Z355" s="38"/>
      <c r="AA355" s="38">
        <v>0.0</v>
      </c>
      <c r="AB355" s="38"/>
      <c r="AC355" s="38"/>
      <c r="AD355" s="38">
        <v>0.0</v>
      </c>
      <c r="AE355" s="38"/>
      <c r="AF355" s="38">
        <v>0.0</v>
      </c>
      <c r="AG355" s="38"/>
      <c r="AH355" s="38"/>
      <c r="AJ355" s="37">
        <f t="shared" si="43"/>
        <v>0</v>
      </c>
    </row>
    <row r="356" ht="12.0" customHeight="1">
      <c r="A356" s="5"/>
      <c r="B356" s="4" t="s">
        <v>93</v>
      </c>
      <c r="C356" s="38"/>
      <c r="D356" s="38"/>
      <c r="E356" s="38">
        <v>0.0</v>
      </c>
      <c r="F356" s="38"/>
      <c r="G356" s="38"/>
      <c r="H356" s="38"/>
      <c r="I356" s="38"/>
      <c r="J356" s="38">
        <v>0.0</v>
      </c>
      <c r="K356" s="38">
        <v>0.0</v>
      </c>
      <c r="L356" s="38"/>
      <c r="M356" s="38">
        <v>0.0</v>
      </c>
      <c r="N356" s="38">
        <v>14.0</v>
      </c>
      <c r="O356" s="38"/>
      <c r="P356" s="38">
        <v>0.0</v>
      </c>
      <c r="Q356" s="38">
        <v>2663.0</v>
      </c>
      <c r="R356" s="38">
        <v>26.0</v>
      </c>
      <c r="S356" s="38">
        <v>0.0</v>
      </c>
      <c r="T356" s="38"/>
      <c r="U356" s="38">
        <v>0.0</v>
      </c>
      <c r="V356" s="38">
        <v>0.0</v>
      </c>
      <c r="W356" s="38">
        <v>0.0</v>
      </c>
      <c r="X356" s="38">
        <v>0.0</v>
      </c>
      <c r="Y356" s="38"/>
      <c r="Z356" s="38"/>
      <c r="AA356" s="38">
        <v>0.0</v>
      </c>
      <c r="AB356" s="38"/>
      <c r="AC356" s="38"/>
      <c r="AD356" s="38">
        <v>0.0</v>
      </c>
      <c r="AE356" s="38"/>
      <c r="AF356" s="38">
        <v>76.0</v>
      </c>
      <c r="AG356" s="38"/>
      <c r="AH356" s="38">
        <v>51.0</v>
      </c>
      <c r="AJ356" s="37">
        <f t="shared" si="43"/>
        <v>2830</v>
      </c>
    </row>
    <row r="357" ht="12.0" customHeight="1">
      <c r="A357" s="5"/>
      <c r="B357" s="35" t="s">
        <v>166</v>
      </c>
      <c r="C357" s="39">
        <v>0.0</v>
      </c>
      <c r="D357" s="39">
        <v>0.0</v>
      </c>
      <c r="E357" s="39">
        <v>577.7785869351278</v>
      </c>
      <c r="F357" s="39">
        <v>0.0</v>
      </c>
      <c r="G357" s="39">
        <v>579.0</v>
      </c>
      <c r="H357" s="39">
        <v>0.0</v>
      </c>
      <c r="I357" s="39">
        <v>0.0</v>
      </c>
      <c r="J357" s="39">
        <v>247.0</v>
      </c>
      <c r="K357" s="39">
        <v>39.0</v>
      </c>
      <c r="L357" s="39">
        <v>3402.0</v>
      </c>
      <c r="M357" s="39">
        <v>4221.0</v>
      </c>
      <c r="N357" s="39">
        <v>7182.0</v>
      </c>
      <c r="O357" s="39">
        <v>6982.645999999999</v>
      </c>
      <c r="P357" s="39">
        <v>199.0</v>
      </c>
      <c r="Q357" s="39">
        <v>9205.0</v>
      </c>
      <c r="R357" s="39">
        <v>2118.0</v>
      </c>
      <c r="S357" s="39">
        <v>9317.0</v>
      </c>
      <c r="T357" s="39">
        <v>9.0</v>
      </c>
      <c r="U357" s="39">
        <v>24.07</v>
      </c>
      <c r="V357" s="39">
        <v>0.0</v>
      </c>
      <c r="W357" s="39">
        <v>426.0</v>
      </c>
      <c r="X357" s="39">
        <v>0.0</v>
      </c>
      <c r="Y357" s="39">
        <v>3990.0</v>
      </c>
      <c r="Z357" s="39">
        <v>37344.0</v>
      </c>
      <c r="AA357" s="39">
        <v>1537.53</v>
      </c>
      <c r="AB357" s="39">
        <v>3402.0</v>
      </c>
      <c r="AC357" s="39">
        <v>0.0</v>
      </c>
      <c r="AD357" s="39">
        <v>0.0</v>
      </c>
      <c r="AE357" s="39">
        <v>0.0</v>
      </c>
      <c r="AF357" s="39">
        <v>8044.0</v>
      </c>
      <c r="AG357" s="39">
        <v>842.0</v>
      </c>
      <c r="AH357" s="39">
        <v>1582.0</v>
      </c>
      <c r="AJ357" s="39">
        <f>SUM(AJ346:AJ356)</f>
        <v>101270.0246</v>
      </c>
    </row>
    <row r="358" ht="12.0" customHeight="1">
      <c r="A358" s="5"/>
      <c r="B358" s="35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J358" s="41"/>
    </row>
    <row r="359" ht="12.0" customHeight="1">
      <c r="A359" s="5"/>
      <c r="B359" s="4"/>
      <c r="C359" s="55" t="s">
        <v>2</v>
      </c>
      <c r="D359" s="55" t="s">
        <v>2</v>
      </c>
      <c r="E359" s="55" t="s">
        <v>2</v>
      </c>
      <c r="F359" s="55" t="s">
        <v>2</v>
      </c>
      <c r="G359" s="55" t="s">
        <v>2</v>
      </c>
      <c r="H359" s="55" t="s">
        <v>2</v>
      </c>
      <c r="I359" s="55" t="s">
        <v>2</v>
      </c>
      <c r="J359" s="55" t="s">
        <v>2</v>
      </c>
      <c r="K359" s="55" t="s">
        <v>2</v>
      </c>
      <c r="L359" s="55" t="s">
        <v>2</v>
      </c>
      <c r="M359" s="55" t="s">
        <v>2</v>
      </c>
      <c r="N359" s="55" t="s">
        <v>2</v>
      </c>
      <c r="O359" s="55" t="s">
        <v>2</v>
      </c>
      <c r="P359" s="55" t="s">
        <v>2</v>
      </c>
      <c r="Q359" s="55" t="s">
        <v>2</v>
      </c>
      <c r="R359" s="55" t="s">
        <v>2</v>
      </c>
      <c r="S359" s="55" t="s">
        <v>2</v>
      </c>
      <c r="T359" s="55" t="s">
        <v>2</v>
      </c>
      <c r="U359" s="55" t="s">
        <v>2</v>
      </c>
      <c r="V359" s="55" t="s">
        <v>2</v>
      </c>
      <c r="W359" s="55" t="s">
        <v>2</v>
      </c>
      <c r="X359" s="55" t="s">
        <v>2</v>
      </c>
      <c r="Y359" s="55" t="s">
        <v>2</v>
      </c>
      <c r="Z359" s="55" t="s">
        <v>2</v>
      </c>
      <c r="AA359" s="55" t="s">
        <v>2</v>
      </c>
      <c r="AB359" s="55" t="s">
        <v>2</v>
      </c>
      <c r="AC359" s="55" t="s">
        <v>2</v>
      </c>
      <c r="AD359" s="55" t="s">
        <v>2</v>
      </c>
      <c r="AE359" s="55" t="s">
        <v>2</v>
      </c>
      <c r="AF359" s="55" t="s">
        <v>2</v>
      </c>
      <c r="AG359" s="55" t="s">
        <v>2</v>
      </c>
      <c r="AH359" s="55" t="s">
        <v>2</v>
      </c>
      <c r="AJ359" s="55" t="str">
        <f>+AJ$7</f>
        <v>2024/25</v>
      </c>
    </row>
    <row r="360" ht="12.0" customHeight="1">
      <c r="A360" s="5"/>
      <c r="B360" s="35" t="str">
        <f>+B258</f>
        <v>Extra / Residential Care &amp; Nursing Homes</v>
      </c>
      <c r="C360" s="70" t="s">
        <v>44</v>
      </c>
      <c r="D360" s="70" t="s">
        <v>44</v>
      </c>
      <c r="E360" s="70" t="s">
        <v>44</v>
      </c>
      <c r="F360" s="70" t="s">
        <v>44</v>
      </c>
      <c r="G360" s="70" t="s">
        <v>44</v>
      </c>
      <c r="H360" s="70" t="s">
        <v>44</v>
      </c>
      <c r="I360" s="70" t="s">
        <v>44</v>
      </c>
      <c r="J360" s="70" t="s">
        <v>44</v>
      </c>
      <c r="K360" s="70" t="s">
        <v>44</v>
      </c>
      <c r="L360" s="70" t="s">
        <v>44</v>
      </c>
      <c r="M360" s="70" t="s">
        <v>44</v>
      </c>
      <c r="N360" s="70" t="s">
        <v>44</v>
      </c>
      <c r="O360" s="70" t="s">
        <v>44</v>
      </c>
      <c r="P360" s="70" t="s">
        <v>44</v>
      </c>
      <c r="Q360" s="70" t="s">
        <v>44</v>
      </c>
      <c r="R360" s="70" t="s">
        <v>44</v>
      </c>
      <c r="S360" s="70" t="s">
        <v>44</v>
      </c>
      <c r="T360" s="70" t="s">
        <v>44</v>
      </c>
      <c r="U360" s="70" t="s">
        <v>44</v>
      </c>
      <c r="V360" s="70" t="s">
        <v>44</v>
      </c>
      <c r="W360" s="70" t="s">
        <v>44</v>
      </c>
      <c r="X360" s="70" t="s">
        <v>44</v>
      </c>
      <c r="Y360" s="70" t="s">
        <v>44</v>
      </c>
      <c r="Z360" s="70" t="s">
        <v>44</v>
      </c>
      <c r="AA360" s="70" t="s">
        <v>44</v>
      </c>
      <c r="AB360" s="70" t="s">
        <v>44</v>
      </c>
      <c r="AC360" s="70" t="s">
        <v>44</v>
      </c>
      <c r="AD360" s="70" t="s">
        <v>44</v>
      </c>
      <c r="AE360" s="70" t="s">
        <v>44</v>
      </c>
      <c r="AF360" s="70" t="s">
        <v>44</v>
      </c>
      <c r="AG360" s="70" t="s">
        <v>44</v>
      </c>
      <c r="AH360" s="70" t="s">
        <v>44</v>
      </c>
      <c r="AJ360" s="70" t="s">
        <v>44</v>
      </c>
    </row>
    <row r="361" ht="12.0" customHeight="1">
      <c r="A361" s="5"/>
      <c r="B361" s="4" t="s">
        <v>185</v>
      </c>
      <c r="C361" s="38"/>
      <c r="D361" s="38"/>
      <c r="E361" s="38">
        <v>0.0</v>
      </c>
      <c r="F361" s="38"/>
      <c r="G361" s="38">
        <v>274.0</v>
      </c>
      <c r="H361" s="38"/>
      <c r="I361" s="38"/>
      <c r="J361" s="38">
        <v>0.0</v>
      </c>
      <c r="K361" s="38">
        <v>0.0</v>
      </c>
      <c r="L361" s="38"/>
      <c r="M361" s="38">
        <v>953.0</v>
      </c>
      <c r="N361" s="38"/>
      <c r="O361" s="38">
        <v>1982.995</v>
      </c>
      <c r="P361" s="38">
        <v>0.0</v>
      </c>
      <c r="Q361" s="38"/>
      <c r="R361" s="38">
        <v>0.0</v>
      </c>
      <c r="S361" s="38">
        <v>23974.0</v>
      </c>
      <c r="T361" s="38">
        <v>42.0</v>
      </c>
      <c r="U361" s="38"/>
      <c r="V361" s="38">
        <v>0.0</v>
      </c>
      <c r="W361" s="38">
        <v>0.0</v>
      </c>
      <c r="X361" s="38">
        <v>0.0</v>
      </c>
      <c r="Y361" s="38"/>
      <c r="Z361" s="38">
        <v>20295.0</v>
      </c>
      <c r="AA361" s="38">
        <v>0.0</v>
      </c>
      <c r="AB361" s="38"/>
      <c r="AC361" s="38"/>
      <c r="AD361" s="38">
        <v>0.0</v>
      </c>
      <c r="AE361" s="38"/>
      <c r="AF361" s="38"/>
      <c r="AG361" s="38"/>
      <c r="AH361" s="38"/>
      <c r="AJ361" s="37">
        <f t="shared" ref="AJ361:AJ371" si="44">SUM(B361:AI361)</f>
        <v>47520.995</v>
      </c>
    </row>
    <row r="362" ht="12.0" customHeight="1">
      <c r="A362" s="5"/>
      <c r="B362" s="4" t="s">
        <v>186</v>
      </c>
      <c r="C362" s="38"/>
      <c r="D362" s="38"/>
      <c r="E362" s="38">
        <v>0.0</v>
      </c>
      <c r="F362" s="38"/>
      <c r="G362" s="38">
        <v>444.0</v>
      </c>
      <c r="H362" s="38"/>
      <c r="I362" s="38"/>
      <c r="J362" s="38">
        <v>0.0</v>
      </c>
      <c r="K362" s="38">
        <v>0.0</v>
      </c>
      <c r="L362" s="38"/>
      <c r="M362" s="38">
        <v>2255.0</v>
      </c>
      <c r="N362" s="38"/>
      <c r="O362" s="38">
        <v>7201.338</v>
      </c>
      <c r="P362" s="38">
        <v>0.0</v>
      </c>
      <c r="Q362" s="38"/>
      <c r="R362" s="38">
        <v>0.0</v>
      </c>
      <c r="S362" s="38">
        <v>0.0</v>
      </c>
      <c r="T362" s="38">
        <v>85.0</v>
      </c>
      <c r="U362" s="38"/>
      <c r="V362" s="38">
        <v>0.0</v>
      </c>
      <c r="W362" s="38">
        <v>0.0</v>
      </c>
      <c r="X362" s="38">
        <v>0.0</v>
      </c>
      <c r="Y362" s="38"/>
      <c r="Z362" s="38">
        <v>638.0</v>
      </c>
      <c r="AA362" s="38">
        <v>0.0</v>
      </c>
      <c r="AB362" s="38"/>
      <c r="AC362" s="38"/>
      <c r="AD362" s="38">
        <v>0.0</v>
      </c>
      <c r="AE362" s="38"/>
      <c r="AF362" s="38"/>
      <c r="AG362" s="38"/>
      <c r="AH362" s="38"/>
      <c r="AJ362" s="37">
        <f t="shared" si="44"/>
        <v>10623.338</v>
      </c>
    </row>
    <row r="363" ht="12.0" customHeight="1">
      <c r="A363" s="5"/>
      <c r="B363" s="4" t="s">
        <v>187</v>
      </c>
      <c r="C363" s="38"/>
      <c r="D363" s="38"/>
      <c r="E363" s="38">
        <v>0.0</v>
      </c>
      <c r="F363" s="38"/>
      <c r="G363" s="38"/>
      <c r="H363" s="38"/>
      <c r="I363" s="38"/>
      <c r="J363" s="38">
        <v>0.0</v>
      </c>
      <c r="K363" s="38">
        <v>0.0</v>
      </c>
      <c r="L363" s="38"/>
      <c r="M363" s="38">
        <v>707.0</v>
      </c>
      <c r="N363" s="38"/>
      <c r="O363" s="38"/>
      <c r="P363" s="38">
        <v>0.0</v>
      </c>
      <c r="Q363" s="38"/>
      <c r="R363" s="38">
        <v>0.0</v>
      </c>
      <c r="S363" s="38">
        <v>0.0</v>
      </c>
      <c r="T363" s="38"/>
      <c r="U363" s="38"/>
      <c r="V363" s="38">
        <v>0.0</v>
      </c>
      <c r="W363" s="38">
        <v>0.0</v>
      </c>
      <c r="X363" s="38">
        <v>0.0</v>
      </c>
      <c r="Y363" s="38"/>
      <c r="Z363" s="38"/>
      <c r="AA363" s="38">
        <v>0.0</v>
      </c>
      <c r="AB363" s="38"/>
      <c r="AC363" s="38"/>
      <c r="AD363" s="38">
        <v>0.0</v>
      </c>
      <c r="AE363" s="38"/>
      <c r="AF363" s="38"/>
      <c r="AG363" s="38"/>
      <c r="AH363" s="38"/>
      <c r="AJ363" s="37">
        <f t="shared" si="44"/>
        <v>707</v>
      </c>
    </row>
    <row r="364" ht="12.0" customHeight="1">
      <c r="A364" s="5"/>
      <c r="B364" s="4" t="s">
        <v>188</v>
      </c>
      <c r="C364" s="38"/>
      <c r="D364" s="38"/>
      <c r="E364" s="38">
        <v>0.0</v>
      </c>
      <c r="F364" s="38"/>
      <c r="G364" s="38">
        <v>93.0</v>
      </c>
      <c r="H364" s="38"/>
      <c r="I364" s="38"/>
      <c r="J364" s="38">
        <v>0.0</v>
      </c>
      <c r="K364" s="38">
        <v>0.0</v>
      </c>
      <c r="L364" s="38"/>
      <c r="M364" s="38">
        <v>685.0</v>
      </c>
      <c r="N364" s="38"/>
      <c r="O364" s="38">
        <v>549.914</v>
      </c>
      <c r="P364" s="38">
        <v>0.0</v>
      </c>
      <c r="Q364" s="38"/>
      <c r="R364" s="38">
        <v>0.0</v>
      </c>
      <c r="S364" s="38">
        <v>769.0</v>
      </c>
      <c r="T364" s="38">
        <v>35.0</v>
      </c>
      <c r="U364" s="38"/>
      <c r="V364" s="38">
        <v>0.0</v>
      </c>
      <c r="W364" s="38">
        <v>0.0</v>
      </c>
      <c r="X364" s="38">
        <v>0.0</v>
      </c>
      <c r="Y364" s="38"/>
      <c r="Z364" s="38">
        <v>454.0</v>
      </c>
      <c r="AA364" s="38">
        <v>0.0</v>
      </c>
      <c r="AB364" s="38"/>
      <c r="AC364" s="38"/>
      <c r="AD364" s="38">
        <v>0.0</v>
      </c>
      <c r="AE364" s="38"/>
      <c r="AF364" s="38"/>
      <c r="AG364" s="38"/>
      <c r="AH364" s="38"/>
      <c r="AJ364" s="37">
        <f t="shared" si="44"/>
        <v>2585.914</v>
      </c>
    </row>
    <row r="365" ht="12.0" customHeight="1">
      <c r="A365" s="5"/>
      <c r="B365" s="4" t="s">
        <v>189</v>
      </c>
      <c r="C365" s="38"/>
      <c r="D365" s="38"/>
      <c r="E365" s="38">
        <v>0.0</v>
      </c>
      <c r="F365" s="38"/>
      <c r="G365" s="38"/>
      <c r="H365" s="38"/>
      <c r="I365" s="38"/>
      <c r="J365" s="38">
        <v>0.0</v>
      </c>
      <c r="K365" s="38">
        <v>0.0</v>
      </c>
      <c r="L365" s="38"/>
      <c r="M365" s="38">
        <v>13.0</v>
      </c>
      <c r="N365" s="38"/>
      <c r="O365" s="38"/>
      <c r="P365" s="38">
        <v>0.0</v>
      </c>
      <c r="Q365" s="38"/>
      <c r="R365" s="38">
        <v>0.0</v>
      </c>
      <c r="S365" s="38">
        <v>0.0</v>
      </c>
      <c r="T365" s="38"/>
      <c r="U365" s="38"/>
      <c r="V365" s="38">
        <v>0.0</v>
      </c>
      <c r="W365" s="38">
        <v>0.0</v>
      </c>
      <c r="X365" s="38">
        <v>0.0</v>
      </c>
      <c r="Y365" s="38"/>
      <c r="Z365" s="38"/>
      <c r="AA365" s="38">
        <v>0.0</v>
      </c>
      <c r="AB365" s="38"/>
      <c r="AC365" s="38"/>
      <c r="AD365" s="38">
        <v>0.0</v>
      </c>
      <c r="AE365" s="38"/>
      <c r="AF365" s="38"/>
      <c r="AG365" s="38"/>
      <c r="AH365" s="38"/>
      <c r="AJ365" s="37">
        <f t="shared" si="44"/>
        <v>13</v>
      </c>
    </row>
    <row r="366" ht="12.0" customHeight="1">
      <c r="A366" s="5"/>
      <c r="B366" s="4" t="s">
        <v>190</v>
      </c>
      <c r="C366" s="38"/>
      <c r="D366" s="38"/>
      <c r="E366" s="38">
        <v>0.0</v>
      </c>
      <c r="F366" s="38"/>
      <c r="G366" s="38">
        <v>44.0</v>
      </c>
      <c r="H366" s="38"/>
      <c r="I366" s="38"/>
      <c r="J366" s="38">
        <v>0.0</v>
      </c>
      <c r="K366" s="38">
        <v>0.0</v>
      </c>
      <c r="L366" s="38"/>
      <c r="M366" s="38">
        <v>15.0</v>
      </c>
      <c r="N366" s="38"/>
      <c r="O366" s="38">
        <v>15.649</v>
      </c>
      <c r="P366" s="38">
        <v>0.0</v>
      </c>
      <c r="Q366" s="38"/>
      <c r="R366" s="38">
        <v>0.0</v>
      </c>
      <c r="S366" s="38">
        <v>162.0</v>
      </c>
      <c r="T366" s="38">
        <v>1.0</v>
      </c>
      <c r="U366" s="38"/>
      <c r="V366" s="38">
        <v>0.0</v>
      </c>
      <c r="W366" s="38">
        <v>0.0</v>
      </c>
      <c r="X366" s="38">
        <v>0.0</v>
      </c>
      <c r="Y366" s="38"/>
      <c r="Z366" s="38"/>
      <c r="AA366" s="38">
        <v>0.0</v>
      </c>
      <c r="AB366" s="38"/>
      <c r="AC366" s="38"/>
      <c r="AD366" s="38">
        <v>0.0</v>
      </c>
      <c r="AE366" s="38"/>
      <c r="AF366" s="38"/>
      <c r="AG366" s="38"/>
      <c r="AH366" s="38"/>
      <c r="AJ366" s="37">
        <f t="shared" si="44"/>
        <v>237.649</v>
      </c>
    </row>
    <row r="367" ht="12.0" customHeight="1">
      <c r="A367" s="5"/>
      <c r="B367" s="4" t="s">
        <v>191</v>
      </c>
      <c r="C367" s="38"/>
      <c r="D367" s="38"/>
      <c r="E367" s="38">
        <v>0.0</v>
      </c>
      <c r="F367" s="38"/>
      <c r="G367" s="38"/>
      <c r="H367" s="38"/>
      <c r="I367" s="38"/>
      <c r="J367" s="38">
        <v>0.0</v>
      </c>
      <c r="K367" s="38">
        <v>0.0</v>
      </c>
      <c r="L367" s="38"/>
      <c r="M367" s="38">
        <v>20.0</v>
      </c>
      <c r="N367" s="38"/>
      <c r="O367" s="38">
        <v>24.915</v>
      </c>
      <c r="P367" s="38">
        <v>0.0</v>
      </c>
      <c r="Q367" s="38"/>
      <c r="R367" s="38">
        <v>0.0</v>
      </c>
      <c r="S367" s="38">
        <v>65.0</v>
      </c>
      <c r="T367" s="38"/>
      <c r="U367" s="38"/>
      <c r="V367" s="38">
        <v>0.0</v>
      </c>
      <c r="W367" s="38">
        <v>0.0</v>
      </c>
      <c r="X367" s="38">
        <v>0.0</v>
      </c>
      <c r="Y367" s="38"/>
      <c r="Z367" s="38">
        <v>0.0</v>
      </c>
      <c r="AA367" s="38">
        <v>0.0</v>
      </c>
      <c r="AB367" s="38"/>
      <c r="AC367" s="38"/>
      <c r="AD367" s="38">
        <v>0.0</v>
      </c>
      <c r="AE367" s="38"/>
      <c r="AF367" s="38"/>
      <c r="AG367" s="38"/>
      <c r="AH367" s="38"/>
      <c r="AJ367" s="37">
        <f t="shared" si="44"/>
        <v>109.915</v>
      </c>
    </row>
    <row r="368" ht="12.0" customHeight="1">
      <c r="A368" s="5"/>
      <c r="B368" s="4" t="s">
        <v>192</v>
      </c>
      <c r="C368" s="38"/>
      <c r="D368" s="38"/>
      <c r="E368" s="38">
        <v>0.0</v>
      </c>
      <c r="F368" s="38"/>
      <c r="G368" s="38"/>
      <c r="H368" s="38"/>
      <c r="I368" s="38"/>
      <c r="J368" s="38">
        <v>0.0</v>
      </c>
      <c r="K368" s="38">
        <v>0.0</v>
      </c>
      <c r="L368" s="38"/>
      <c r="M368" s="38">
        <v>0.0</v>
      </c>
      <c r="N368" s="38"/>
      <c r="O368" s="38"/>
      <c r="P368" s="38">
        <v>0.0</v>
      </c>
      <c r="Q368" s="38"/>
      <c r="R368" s="38">
        <v>0.0</v>
      </c>
      <c r="S368" s="38">
        <v>0.0</v>
      </c>
      <c r="T368" s="38"/>
      <c r="U368" s="38"/>
      <c r="V368" s="38">
        <v>0.0</v>
      </c>
      <c r="W368" s="38">
        <v>0.0</v>
      </c>
      <c r="X368" s="38">
        <v>0.0</v>
      </c>
      <c r="Y368" s="38"/>
      <c r="Z368" s="38"/>
      <c r="AA368" s="38">
        <v>0.0</v>
      </c>
      <c r="AB368" s="38"/>
      <c r="AC368" s="38"/>
      <c r="AD368" s="38">
        <v>0.0</v>
      </c>
      <c r="AE368" s="38"/>
      <c r="AF368" s="38"/>
      <c r="AG368" s="38"/>
      <c r="AH368" s="38"/>
      <c r="AJ368" s="37">
        <f t="shared" si="44"/>
        <v>0</v>
      </c>
    </row>
    <row r="369" ht="12.0" customHeight="1">
      <c r="A369" s="5"/>
      <c r="B369" s="4" t="s">
        <v>193</v>
      </c>
      <c r="C369" s="38"/>
      <c r="D369" s="38"/>
      <c r="E369" s="38">
        <v>0.0</v>
      </c>
      <c r="F369" s="38"/>
      <c r="G369" s="38"/>
      <c r="H369" s="38"/>
      <c r="I369" s="38"/>
      <c r="J369" s="38">
        <v>0.0</v>
      </c>
      <c r="K369" s="38">
        <v>0.0</v>
      </c>
      <c r="L369" s="38"/>
      <c r="M369" s="38">
        <v>798.0</v>
      </c>
      <c r="N369" s="38"/>
      <c r="O369" s="38">
        <v>254.662</v>
      </c>
      <c r="P369" s="38">
        <v>0.0</v>
      </c>
      <c r="Q369" s="38"/>
      <c r="R369" s="38">
        <v>0.0</v>
      </c>
      <c r="S369" s="38">
        <v>625.0</v>
      </c>
      <c r="T369" s="38"/>
      <c r="U369" s="38"/>
      <c r="V369" s="38">
        <v>0.0</v>
      </c>
      <c r="W369" s="38">
        <v>0.0</v>
      </c>
      <c r="X369" s="38">
        <v>0.0</v>
      </c>
      <c r="Y369" s="38"/>
      <c r="Z369" s="38">
        <v>1.0</v>
      </c>
      <c r="AA369" s="38">
        <v>0.0</v>
      </c>
      <c r="AB369" s="38"/>
      <c r="AC369" s="38"/>
      <c r="AD369" s="38">
        <v>0.0</v>
      </c>
      <c r="AE369" s="38"/>
      <c r="AF369" s="38"/>
      <c r="AG369" s="38"/>
      <c r="AH369" s="38"/>
      <c r="AJ369" s="37">
        <f t="shared" si="44"/>
        <v>1678.662</v>
      </c>
    </row>
    <row r="370" ht="12.0" customHeight="1">
      <c r="A370" s="5"/>
      <c r="B370" s="4" t="s">
        <v>194</v>
      </c>
      <c r="C370" s="38"/>
      <c r="D370" s="38"/>
      <c r="E370" s="38">
        <v>0.0</v>
      </c>
      <c r="F370" s="38"/>
      <c r="G370" s="38"/>
      <c r="H370" s="38"/>
      <c r="I370" s="38"/>
      <c r="J370" s="38">
        <v>0.0</v>
      </c>
      <c r="K370" s="38">
        <v>0.0</v>
      </c>
      <c r="L370" s="38"/>
      <c r="M370" s="38">
        <v>0.0</v>
      </c>
      <c r="N370" s="38"/>
      <c r="O370" s="38"/>
      <c r="P370" s="38">
        <v>0.0</v>
      </c>
      <c r="Q370" s="38"/>
      <c r="R370" s="38">
        <v>0.0</v>
      </c>
      <c r="S370" s="38">
        <v>0.0</v>
      </c>
      <c r="T370" s="38"/>
      <c r="U370" s="38"/>
      <c r="V370" s="38">
        <v>0.0</v>
      </c>
      <c r="W370" s="38">
        <v>0.0</v>
      </c>
      <c r="X370" s="38">
        <v>0.0</v>
      </c>
      <c r="Y370" s="38"/>
      <c r="Z370" s="38"/>
      <c r="AA370" s="38">
        <v>0.0</v>
      </c>
      <c r="AB370" s="38"/>
      <c r="AC370" s="38"/>
      <c r="AD370" s="38">
        <v>0.0</v>
      </c>
      <c r="AE370" s="38"/>
      <c r="AF370" s="38"/>
      <c r="AG370" s="38"/>
      <c r="AH370" s="38"/>
      <c r="AJ370" s="37">
        <f t="shared" si="44"/>
        <v>0</v>
      </c>
    </row>
    <row r="371" ht="12.0" customHeight="1">
      <c r="A371" s="5"/>
      <c r="B371" s="4" t="s">
        <v>93</v>
      </c>
      <c r="C371" s="38"/>
      <c r="D371" s="38"/>
      <c r="E371" s="38">
        <v>0.0</v>
      </c>
      <c r="F371" s="38"/>
      <c r="G371" s="38">
        <v>1138.0</v>
      </c>
      <c r="H371" s="38"/>
      <c r="I371" s="38"/>
      <c r="J371" s="38">
        <v>0.0</v>
      </c>
      <c r="K371" s="38">
        <v>0.0</v>
      </c>
      <c r="L371" s="38"/>
      <c r="M371" s="38">
        <v>464.0</v>
      </c>
      <c r="N371" s="38"/>
      <c r="O371" s="38"/>
      <c r="P371" s="38">
        <v>0.0</v>
      </c>
      <c r="Q371" s="38"/>
      <c r="R371" s="38">
        <v>0.0</v>
      </c>
      <c r="S371" s="38">
        <v>0.0</v>
      </c>
      <c r="T371" s="38"/>
      <c r="U371" s="38"/>
      <c r="V371" s="38">
        <v>0.0</v>
      </c>
      <c r="W371" s="38">
        <v>0.0</v>
      </c>
      <c r="X371" s="38">
        <v>0.0</v>
      </c>
      <c r="Y371" s="38"/>
      <c r="Z371" s="38"/>
      <c r="AA371" s="38">
        <v>0.0</v>
      </c>
      <c r="AB371" s="38"/>
      <c r="AC371" s="38"/>
      <c r="AD371" s="38">
        <v>0.0</v>
      </c>
      <c r="AE371" s="38"/>
      <c r="AF371" s="38"/>
      <c r="AG371" s="38"/>
      <c r="AH371" s="38"/>
      <c r="AJ371" s="37">
        <f t="shared" si="44"/>
        <v>1602</v>
      </c>
    </row>
    <row r="372" ht="12.0" customHeight="1">
      <c r="A372" s="5"/>
      <c r="B372" s="35" t="s">
        <v>166</v>
      </c>
      <c r="C372" s="39">
        <v>0.0</v>
      </c>
      <c r="D372" s="39">
        <v>0.0</v>
      </c>
      <c r="E372" s="39">
        <v>0.0</v>
      </c>
      <c r="F372" s="39">
        <v>0.0</v>
      </c>
      <c r="G372" s="39">
        <v>1993.0</v>
      </c>
      <c r="H372" s="39">
        <v>0.0</v>
      </c>
      <c r="I372" s="39">
        <v>0.0</v>
      </c>
      <c r="J372" s="39">
        <v>0.0</v>
      </c>
      <c r="K372" s="39">
        <v>0.0</v>
      </c>
      <c r="L372" s="39">
        <v>0.0</v>
      </c>
      <c r="M372" s="39">
        <v>5910.0</v>
      </c>
      <c r="N372" s="39">
        <v>0.0</v>
      </c>
      <c r="O372" s="39">
        <v>10029.473</v>
      </c>
      <c r="P372" s="39">
        <v>0.0</v>
      </c>
      <c r="Q372" s="39">
        <v>0.0</v>
      </c>
      <c r="R372" s="39">
        <v>0.0</v>
      </c>
      <c r="S372" s="39">
        <v>25595.0</v>
      </c>
      <c r="T372" s="39">
        <v>163.0</v>
      </c>
      <c r="U372" s="39">
        <v>0.0</v>
      </c>
      <c r="V372" s="39">
        <v>0.0</v>
      </c>
      <c r="W372" s="39">
        <v>0.0</v>
      </c>
      <c r="X372" s="39">
        <v>0.0</v>
      </c>
      <c r="Y372" s="39">
        <v>0.0</v>
      </c>
      <c r="Z372" s="39">
        <v>21388.0</v>
      </c>
      <c r="AA372" s="39">
        <v>0.0</v>
      </c>
      <c r="AB372" s="39">
        <v>0.0</v>
      </c>
      <c r="AC372" s="39">
        <v>0.0</v>
      </c>
      <c r="AD372" s="39">
        <v>0.0</v>
      </c>
      <c r="AE372" s="39">
        <v>0.0</v>
      </c>
      <c r="AF372" s="39">
        <v>0.0</v>
      </c>
      <c r="AG372" s="39">
        <v>0.0</v>
      </c>
      <c r="AH372" s="39">
        <v>0.0</v>
      </c>
      <c r="AJ372" s="39">
        <f>SUM(AJ361:AJ371)</f>
        <v>65078.473</v>
      </c>
    </row>
    <row r="373" ht="12.0" customHeight="1">
      <c r="A373" s="5"/>
      <c r="B373" s="35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J373" s="41"/>
    </row>
    <row r="374" ht="12.0" customHeight="1">
      <c r="A374" s="5"/>
      <c r="B374" s="4"/>
      <c r="C374" s="55" t="s">
        <v>2</v>
      </c>
      <c r="D374" s="55" t="s">
        <v>2</v>
      </c>
      <c r="E374" s="55" t="s">
        <v>2</v>
      </c>
      <c r="F374" s="55" t="s">
        <v>2</v>
      </c>
      <c r="G374" s="55" t="s">
        <v>2</v>
      </c>
      <c r="H374" s="55" t="s">
        <v>2</v>
      </c>
      <c r="I374" s="55" t="s">
        <v>2</v>
      </c>
      <c r="J374" s="55" t="s">
        <v>2</v>
      </c>
      <c r="K374" s="55" t="s">
        <v>2</v>
      </c>
      <c r="L374" s="55" t="s">
        <v>2</v>
      </c>
      <c r="M374" s="55" t="s">
        <v>2</v>
      </c>
      <c r="N374" s="55" t="s">
        <v>2</v>
      </c>
      <c r="O374" s="55" t="s">
        <v>2</v>
      </c>
      <c r="P374" s="55" t="s">
        <v>2</v>
      </c>
      <c r="Q374" s="55" t="s">
        <v>2</v>
      </c>
      <c r="R374" s="55" t="s">
        <v>2</v>
      </c>
      <c r="S374" s="55" t="s">
        <v>2</v>
      </c>
      <c r="T374" s="55" t="s">
        <v>2</v>
      </c>
      <c r="U374" s="55" t="s">
        <v>2</v>
      </c>
      <c r="V374" s="55" t="s">
        <v>2</v>
      </c>
      <c r="W374" s="55" t="s">
        <v>2</v>
      </c>
      <c r="X374" s="55" t="s">
        <v>2</v>
      </c>
      <c r="Y374" s="55" t="s">
        <v>2</v>
      </c>
      <c r="Z374" s="55" t="s">
        <v>2</v>
      </c>
      <c r="AA374" s="55" t="s">
        <v>2</v>
      </c>
      <c r="AB374" s="55" t="s">
        <v>2</v>
      </c>
      <c r="AC374" s="55" t="s">
        <v>2</v>
      </c>
      <c r="AD374" s="55" t="s">
        <v>2</v>
      </c>
      <c r="AE374" s="55" t="s">
        <v>2</v>
      </c>
      <c r="AF374" s="55" t="s">
        <v>2</v>
      </c>
      <c r="AG374" s="55" t="s">
        <v>2</v>
      </c>
      <c r="AH374" s="55" t="s">
        <v>2</v>
      </c>
      <c r="AJ374" s="55" t="str">
        <f>+AJ$7</f>
        <v>2024/25</v>
      </c>
    </row>
    <row r="375" ht="12.0" customHeight="1">
      <c r="A375" s="5"/>
      <c r="B375" s="35" t="s">
        <v>181</v>
      </c>
      <c r="C375" s="70" t="s">
        <v>44</v>
      </c>
      <c r="D375" s="70" t="s">
        <v>44</v>
      </c>
      <c r="E375" s="70" t="s">
        <v>44</v>
      </c>
      <c r="F375" s="70" t="s">
        <v>44</v>
      </c>
      <c r="G375" s="70" t="s">
        <v>44</v>
      </c>
      <c r="H375" s="70" t="s">
        <v>44</v>
      </c>
      <c r="I375" s="70" t="s">
        <v>44</v>
      </c>
      <c r="J375" s="70" t="s">
        <v>44</v>
      </c>
      <c r="K375" s="70" t="s">
        <v>44</v>
      </c>
      <c r="L375" s="70" t="s">
        <v>44</v>
      </c>
      <c r="M375" s="70" t="s">
        <v>44</v>
      </c>
      <c r="N375" s="70" t="s">
        <v>44</v>
      </c>
      <c r="O375" s="70" t="s">
        <v>44</v>
      </c>
      <c r="P375" s="70" t="s">
        <v>44</v>
      </c>
      <c r="Q375" s="70" t="s">
        <v>44</v>
      </c>
      <c r="R375" s="70" t="s">
        <v>44</v>
      </c>
      <c r="S375" s="70" t="s">
        <v>44</v>
      </c>
      <c r="T375" s="70" t="s">
        <v>44</v>
      </c>
      <c r="U375" s="70" t="s">
        <v>44</v>
      </c>
      <c r="V375" s="70" t="s">
        <v>44</v>
      </c>
      <c r="W375" s="70" t="s">
        <v>44</v>
      </c>
      <c r="X375" s="70" t="s">
        <v>44</v>
      </c>
      <c r="Y375" s="70" t="s">
        <v>44</v>
      </c>
      <c r="Z375" s="70" t="s">
        <v>44</v>
      </c>
      <c r="AA375" s="70" t="s">
        <v>44</v>
      </c>
      <c r="AB375" s="70" t="s">
        <v>44</v>
      </c>
      <c r="AC375" s="70" t="s">
        <v>44</v>
      </c>
      <c r="AD375" s="70" t="s">
        <v>44</v>
      </c>
      <c r="AE375" s="70" t="s">
        <v>44</v>
      </c>
      <c r="AF375" s="70" t="s">
        <v>44</v>
      </c>
      <c r="AG375" s="70" t="s">
        <v>44</v>
      </c>
      <c r="AH375" s="70" t="s">
        <v>44</v>
      </c>
      <c r="AJ375" s="70" t="s">
        <v>44</v>
      </c>
    </row>
    <row r="376" ht="12.0" customHeight="1">
      <c r="A376" s="5"/>
      <c r="B376" s="4" t="s">
        <v>185</v>
      </c>
      <c r="C376" s="38"/>
      <c r="D376" s="38"/>
      <c r="E376" s="38">
        <v>0.0</v>
      </c>
      <c r="F376" s="38"/>
      <c r="G376" s="38"/>
      <c r="H376" s="38"/>
      <c r="I376" s="38"/>
      <c r="J376" s="38">
        <v>0.0</v>
      </c>
      <c r="K376" s="38">
        <v>0.0</v>
      </c>
      <c r="L376" s="38"/>
      <c r="M376" s="38">
        <v>0.0</v>
      </c>
      <c r="N376" s="38"/>
      <c r="O376" s="38"/>
      <c r="P376" s="38">
        <v>0.0</v>
      </c>
      <c r="Q376" s="38"/>
      <c r="R376" s="38">
        <v>0.0</v>
      </c>
      <c r="S376" s="38">
        <v>0.0</v>
      </c>
      <c r="T376" s="38"/>
      <c r="U376" s="38"/>
      <c r="V376" s="38">
        <v>0.0</v>
      </c>
      <c r="W376" s="38">
        <v>0.0</v>
      </c>
      <c r="X376" s="38">
        <v>0.0</v>
      </c>
      <c r="Y376" s="38"/>
      <c r="Z376" s="38">
        <v>9311.0</v>
      </c>
      <c r="AA376" s="38">
        <v>0.0</v>
      </c>
      <c r="AB376" s="38"/>
      <c r="AC376" s="38"/>
      <c r="AD376" s="38">
        <v>0.0</v>
      </c>
      <c r="AE376" s="38"/>
      <c r="AF376" s="38"/>
      <c r="AG376" s="38"/>
      <c r="AH376" s="38"/>
      <c r="AJ376" s="37">
        <f t="shared" ref="AJ376:AJ386" si="45">SUM(B376:AI376)</f>
        <v>9311</v>
      </c>
    </row>
    <row r="377" ht="12.0" customHeight="1">
      <c r="A377" s="5"/>
      <c r="B377" s="4" t="s">
        <v>186</v>
      </c>
      <c r="C377" s="38"/>
      <c r="D377" s="38"/>
      <c r="E377" s="38">
        <v>0.0</v>
      </c>
      <c r="F377" s="38"/>
      <c r="G377" s="38"/>
      <c r="H377" s="38"/>
      <c r="I377" s="38"/>
      <c r="J377" s="38">
        <v>0.0</v>
      </c>
      <c r="K377" s="38">
        <v>0.0</v>
      </c>
      <c r="L377" s="38"/>
      <c r="M377" s="38">
        <v>0.0</v>
      </c>
      <c r="N377" s="38"/>
      <c r="O377" s="38"/>
      <c r="P377" s="38">
        <v>0.0</v>
      </c>
      <c r="Q377" s="38"/>
      <c r="R377" s="38">
        <v>0.0</v>
      </c>
      <c r="S377" s="38">
        <v>0.0</v>
      </c>
      <c r="T377" s="38"/>
      <c r="U377" s="38"/>
      <c r="V377" s="38">
        <v>0.0</v>
      </c>
      <c r="W377" s="38">
        <v>0.0</v>
      </c>
      <c r="X377" s="38">
        <v>0.0</v>
      </c>
      <c r="Y377" s="38"/>
      <c r="Z377" s="38"/>
      <c r="AA377" s="38">
        <v>0.0</v>
      </c>
      <c r="AB377" s="38"/>
      <c r="AC377" s="38"/>
      <c r="AD377" s="38">
        <v>0.0</v>
      </c>
      <c r="AE377" s="38"/>
      <c r="AF377" s="38"/>
      <c r="AG377" s="38"/>
      <c r="AH377" s="38"/>
      <c r="AJ377" s="37">
        <f t="shared" si="45"/>
        <v>0</v>
      </c>
    </row>
    <row r="378" ht="12.0" customHeight="1">
      <c r="A378" s="5"/>
      <c r="B378" s="4" t="s">
        <v>187</v>
      </c>
      <c r="C378" s="38"/>
      <c r="D378" s="38"/>
      <c r="E378" s="38">
        <v>0.0</v>
      </c>
      <c r="F378" s="38"/>
      <c r="G378" s="38"/>
      <c r="H378" s="38"/>
      <c r="I378" s="38"/>
      <c r="J378" s="38">
        <v>0.0</v>
      </c>
      <c r="K378" s="38">
        <v>0.0</v>
      </c>
      <c r="L378" s="38"/>
      <c r="M378" s="38">
        <v>0.0</v>
      </c>
      <c r="N378" s="38"/>
      <c r="O378" s="38"/>
      <c r="P378" s="38">
        <v>0.0</v>
      </c>
      <c r="Q378" s="38"/>
      <c r="R378" s="38">
        <v>0.0</v>
      </c>
      <c r="S378" s="38">
        <v>0.0</v>
      </c>
      <c r="T378" s="38"/>
      <c r="U378" s="38"/>
      <c r="V378" s="38">
        <v>0.0</v>
      </c>
      <c r="W378" s="38">
        <v>0.0</v>
      </c>
      <c r="X378" s="38">
        <v>0.0</v>
      </c>
      <c r="Y378" s="38"/>
      <c r="Z378" s="38"/>
      <c r="AA378" s="38">
        <v>0.0</v>
      </c>
      <c r="AB378" s="38"/>
      <c r="AC378" s="38"/>
      <c r="AD378" s="38">
        <v>0.0</v>
      </c>
      <c r="AE378" s="38"/>
      <c r="AF378" s="38"/>
      <c r="AG378" s="38"/>
      <c r="AH378" s="38"/>
      <c r="AJ378" s="37">
        <f t="shared" si="45"/>
        <v>0</v>
      </c>
    </row>
    <row r="379" ht="12.0" customHeight="1">
      <c r="A379" s="5"/>
      <c r="B379" s="4" t="s">
        <v>188</v>
      </c>
      <c r="C379" s="38"/>
      <c r="D379" s="38"/>
      <c r="E379" s="38">
        <v>0.0</v>
      </c>
      <c r="F379" s="38"/>
      <c r="G379" s="38"/>
      <c r="H379" s="38"/>
      <c r="I379" s="38"/>
      <c r="J379" s="38">
        <v>0.0</v>
      </c>
      <c r="K379" s="38">
        <v>0.0</v>
      </c>
      <c r="L379" s="38"/>
      <c r="M379" s="38">
        <v>0.0</v>
      </c>
      <c r="N379" s="38"/>
      <c r="O379" s="38"/>
      <c r="P379" s="38">
        <v>0.0</v>
      </c>
      <c r="Q379" s="38"/>
      <c r="R379" s="38">
        <v>0.0</v>
      </c>
      <c r="S379" s="38">
        <v>0.0</v>
      </c>
      <c r="T379" s="38"/>
      <c r="U379" s="38"/>
      <c r="V379" s="38">
        <v>0.0</v>
      </c>
      <c r="W379" s="38">
        <v>0.0</v>
      </c>
      <c r="X379" s="38">
        <v>0.0</v>
      </c>
      <c r="Y379" s="38"/>
      <c r="Z379" s="38"/>
      <c r="AA379" s="38">
        <v>0.0</v>
      </c>
      <c r="AB379" s="38"/>
      <c r="AC379" s="38"/>
      <c r="AD379" s="38">
        <v>0.0</v>
      </c>
      <c r="AE379" s="38"/>
      <c r="AF379" s="38"/>
      <c r="AG379" s="38"/>
      <c r="AH379" s="38"/>
      <c r="AJ379" s="37">
        <f t="shared" si="45"/>
        <v>0</v>
      </c>
    </row>
    <row r="380" ht="12.0" customHeight="1">
      <c r="A380" s="5"/>
      <c r="B380" s="4" t="s">
        <v>189</v>
      </c>
      <c r="C380" s="38"/>
      <c r="D380" s="38"/>
      <c r="E380" s="38">
        <v>0.0</v>
      </c>
      <c r="F380" s="38"/>
      <c r="G380" s="38"/>
      <c r="H380" s="38"/>
      <c r="I380" s="38"/>
      <c r="J380" s="38">
        <v>0.0</v>
      </c>
      <c r="K380" s="38">
        <v>0.0</v>
      </c>
      <c r="L380" s="38"/>
      <c r="M380" s="38">
        <v>0.0</v>
      </c>
      <c r="N380" s="38"/>
      <c r="O380" s="38"/>
      <c r="P380" s="38">
        <v>0.0</v>
      </c>
      <c r="Q380" s="38"/>
      <c r="R380" s="38">
        <v>0.0</v>
      </c>
      <c r="S380" s="38">
        <v>0.0</v>
      </c>
      <c r="T380" s="38"/>
      <c r="U380" s="38"/>
      <c r="V380" s="38">
        <v>0.0</v>
      </c>
      <c r="W380" s="38">
        <v>0.0</v>
      </c>
      <c r="X380" s="38">
        <v>0.0</v>
      </c>
      <c r="Y380" s="38"/>
      <c r="Z380" s="38"/>
      <c r="AA380" s="38">
        <v>0.0</v>
      </c>
      <c r="AB380" s="38"/>
      <c r="AC380" s="38"/>
      <c r="AD380" s="38">
        <v>0.0</v>
      </c>
      <c r="AE380" s="38"/>
      <c r="AF380" s="38"/>
      <c r="AG380" s="38"/>
      <c r="AH380" s="38"/>
      <c r="AJ380" s="37">
        <f t="shared" si="45"/>
        <v>0</v>
      </c>
    </row>
    <row r="381" ht="12.0" customHeight="1">
      <c r="A381" s="5"/>
      <c r="B381" s="4" t="s">
        <v>190</v>
      </c>
      <c r="C381" s="38"/>
      <c r="D381" s="38"/>
      <c r="E381" s="38">
        <v>0.0</v>
      </c>
      <c r="F381" s="38"/>
      <c r="G381" s="38"/>
      <c r="H381" s="38"/>
      <c r="I381" s="38"/>
      <c r="J381" s="38">
        <v>0.0</v>
      </c>
      <c r="K381" s="38">
        <v>0.0</v>
      </c>
      <c r="L381" s="38"/>
      <c r="M381" s="38">
        <v>0.0</v>
      </c>
      <c r="N381" s="38"/>
      <c r="O381" s="38"/>
      <c r="P381" s="38">
        <v>0.0</v>
      </c>
      <c r="Q381" s="38"/>
      <c r="R381" s="38">
        <v>0.0</v>
      </c>
      <c r="S381" s="38">
        <v>0.0</v>
      </c>
      <c r="T381" s="38"/>
      <c r="U381" s="38"/>
      <c r="V381" s="38">
        <v>0.0</v>
      </c>
      <c r="W381" s="38">
        <v>0.0</v>
      </c>
      <c r="X381" s="38">
        <v>0.0</v>
      </c>
      <c r="Y381" s="38"/>
      <c r="Z381" s="38"/>
      <c r="AA381" s="38">
        <v>0.0</v>
      </c>
      <c r="AB381" s="38"/>
      <c r="AC381" s="38"/>
      <c r="AD381" s="38">
        <v>0.0</v>
      </c>
      <c r="AE381" s="38"/>
      <c r="AF381" s="38"/>
      <c r="AG381" s="38"/>
      <c r="AH381" s="38"/>
      <c r="AJ381" s="37">
        <f t="shared" si="45"/>
        <v>0</v>
      </c>
    </row>
    <row r="382" ht="12.0" customHeight="1">
      <c r="A382" s="5"/>
      <c r="B382" s="4" t="s">
        <v>191</v>
      </c>
      <c r="C382" s="38"/>
      <c r="D382" s="38"/>
      <c r="E382" s="38">
        <v>0.0</v>
      </c>
      <c r="F382" s="38"/>
      <c r="G382" s="38"/>
      <c r="H382" s="38"/>
      <c r="I382" s="38"/>
      <c r="J382" s="38">
        <v>0.0</v>
      </c>
      <c r="K382" s="38">
        <v>0.0</v>
      </c>
      <c r="L382" s="38"/>
      <c r="M382" s="38">
        <v>0.0</v>
      </c>
      <c r="N382" s="38"/>
      <c r="O382" s="38"/>
      <c r="P382" s="38">
        <v>0.0</v>
      </c>
      <c r="Q382" s="38"/>
      <c r="R382" s="38">
        <v>0.0</v>
      </c>
      <c r="S382" s="38">
        <v>0.0</v>
      </c>
      <c r="T382" s="38"/>
      <c r="U382" s="38"/>
      <c r="V382" s="38">
        <v>0.0</v>
      </c>
      <c r="W382" s="38">
        <v>0.0</v>
      </c>
      <c r="X382" s="38">
        <v>0.0</v>
      </c>
      <c r="Y382" s="38"/>
      <c r="Z382" s="38"/>
      <c r="AA382" s="38">
        <v>0.0</v>
      </c>
      <c r="AB382" s="38"/>
      <c r="AC382" s="38"/>
      <c r="AD382" s="38">
        <v>0.0</v>
      </c>
      <c r="AE382" s="38"/>
      <c r="AF382" s="38"/>
      <c r="AG382" s="38"/>
      <c r="AH382" s="38"/>
      <c r="AJ382" s="37">
        <f t="shared" si="45"/>
        <v>0</v>
      </c>
    </row>
    <row r="383" ht="12.0" customHeight="1">
      <c r="A383" s="5"/>
      <c r="B383" s="4" t="s">
        <v>192</v>
      </c>
      <c r="C383" s="38"/>
      <c r="D383" s="38"/>
      <c r="E383" s="38">
        <v>0.0</v>
      </c>
      <c r="F383" s="38"/>
      <c r="G383" s="38"/>
      <c r="H383" s="38"/>
      <c r="I383" s="38"/>
      <c r="J383" s="38">
        <v>0.0</v>
      </c>
      <c r="K383" s="38">
        <v>0.0</v>
      </c>
      <c r="L383" s="38"/>
      <c r="M383" s="38">
        <v>0.0</v>
      </c>
      <c r="N383" s="38"/>
      <c r="O383" s="38"/>
      <c r="P383" s="38">
        <v>0.0</v>
      </c>
      <c r="Q383" s="38"/>
      <c r="R383" s="38">
        <v>0.0</v>
      </c>
      <c r="S383" s="38">
        <v>0.0</v>
      </c>
      <c r="T383" s="38"/>
      <c r="U383" s="38"/>
      <c r="V383" s="38">
        <v>0.0</v>
      </c>
      <c r="W383" s="38">
        <v>0.0</v>
      </c>
      <c r="X383" s="38">
        <v>0.0</v>
      </c>
      <c r="Y383" s="38"/>
      <c r="Z383" s="38"/>
      <c r="AA383" s="38">
        <v>0.0</v>
      </c>
      <c r="AB383" s="38"/>
      <c r="AC383" s="38"/>
      <c r="AD383" s="38">
        <v>0.0</v>
      </c>
      <c r="AE383" s="38"/>
      <c r="AF383" s="38"/>
      <c r="AG383" s="38"/>
      <c r="AH383" s="38"/>
      <c r="AJ383" s="37">
        <f t="shared" si="45"/>
        <v>0</v>
      </c>
    </row>
    <row r="384" ht="12.0" customHeight="1">
      <c r="A384" s="5"/>
      <c r="B384" s="4" t="s">
        <v>193</v>
      </c>
      <c r="C384" s="38"/>
      <c r="D384" s="38"/>
      <c r="E384" s="38">
        <v>0.0</v>
      </c>
      <c r="F384" s="38"/>
      <c r="G384" s="38"/>
      <c r="H384" s="38"/>
      <c r="I384" s="38"/>
      <c r="J384" s="38">
        <v>0.0</v>
      </c>
      <c r="K384" s="38">
        <v>0.0</v>
      </c>
      <c r="L384" s="38"/>
      <c r="M384" s="38">
        <v>0.0</v>
      </c>
      <c r="N384" s="38"/>
      <c r="O384" s="38"/>
      <c r="P384" s="38">
        <v>0.0</v>
      </c>
      <c r="Q384" s="38"/>
      <c r="R384" s="38">
        <v>0.0</v>
      </c>
      <c r="S384" s="38">
        <v>0.0</v>
      </c>
      <c r="T384" s="38"/>
      <c r="U384" s="38"/>
      <c r="V384" s="38">
        <v>0.0</v>
      </c>
      <c r="W384" s="38">
        <v>0.0</v>
      </c>
      <c r="X384" s="38">
        <v>0.0</v>
      </c>
      <c r="Y384" s="38"/>
      <c r="Z384" s="38"/>
      <c r="AA384" s="38">
        <v>0.0</v>
      </c>
      <c r="AB384" s="38"/>
      <c r="AC384" s="38"/>
      <c r="AD384" s="38">
        <v>0.0</v>
      </c>
      <c r="AE384" s="38"/>
      <c r="AF384" s="38"/>
      <c r="AG384" s="38"/>
      <c r="AH384" s="38"/>
      <c r="AJ384" s="37">
        <f t="shared" si="45"/>
        <v>0</v>
      </c>
    </row>
    <row r="385" ht="12.0" customHeight="1">
      <c r="A385" s="5"/>
      <c r="B385" s="4" t="s">
        <v>194</v>
      </c>
      <c r="C385" s="38"/>
      <c r="D385" s="38"/>
      <c r="E385" s="38">
        <v>0.0</v>
      </c>
      <c r="F385" s="38"/>
      <c r="G385" s="38"/>
      <c r="H385" s="38"/>
      <c r="I385" s="38"/>
      <c r="J385" s="38">
        <v>0.0</v>
      </c>
      <c r="K385" s="38">
        <v>0.0</v>
      </c>
      <c r="L385" s="38"/>
      <c r="M385" s="38">
        <v>0.0</v>
      </c>
      <c r="N385" s="38"/>
      <c r="O385" s="38"/>
      <c r="P385" s="38">
        <v>0.0</v>
      </c>
      <c r="Q385" s="38"/>
      <c r="R385" s="38">
        <v>0.0</v>
      </c>
      <c r="S385" s="38">
        <v>0.0</v>
      </c>
      <c r="T385" s="38"/>
      <c r="U385" s="38"/>
      <c r="V385" s="38">
        <v>0.0</v>
      </c>
      <c r="W385" s="38">
        <v>0.0</v>
      </c>
      <c r="X385" s="38">
        <v>0.0</v>
      </c>
      <c r="Y385" s="38"/>
      <c r="Z385" s="38"/>
      <c r="AA385" s="38">
        <v>0.0</v>
      </c>
      <c r="AB385" s="38"/>
      <c r="AC385" s="38"/>
      <c r="AD385" s="38">
        <v>0.0</v>
      </c>
      <c r="AE385" s="38"/>
      <c r="AF385" s="38"/>
      <c r="AG385" s="38"/>
      <c r="AH385" s="38"/>
      <c r="AJ385" s="37">
        <f t="shared" si="45"/>
        <v>0</v>
      </c>
    </row>
    <row r="386" ht="12.0" customHeight="1">
      <c r="A386" s="5"/>
      <c r="B386" s="4" t="s">
        <v>93</v>
      </c>
      <c r="C386" s="38"/>
      <c r="D386" s="38"/>
      <c r="E386" s="38">
        <v>0.0</v>
      </c>
      <c r="F386" s="38"/>
      <c r="G386" s="38"/>
      <c r="H386" s="38"/>
      <c r="I386" s="38"/>
      <c r="J386" s="38">
        <v>0.0</v>
      </c>
      <c r="K386" s="38">
        <v>0.0</v>
      </c>
      <c r="L386" s="38"/>
      <c r="M386" s="38">
        <v>0.0</v>
      </c>
      <c r="N386" s="38"/>
      <c r="O386" s="38"/>
      <c r="P386" s="38">
        <v>0.0</v>
      </c>
      <c r="Q386" s="38"/>
      <c r="R386" s="38">
        <v>0.0</v>
      </c>
      <c r="S386" s="38">
        <v>0.0</v>
      </c>
      <c r="T386" s="38"/>
      <c r="U386" s="38"/>
      <c r="V386" s="38">
        <v>0.0</v>
      </c>
      <c r="W386" s="38">
        <v>0.0</v>
      </c>
      <c r="X386" s="38">
        <v>0.0</v>
      </c>
      <c r="Y386" s="38"/>
      <c r="Z386" s="38"/>
      <c r="AA386" s="38">
        <v>0.0</v>
      </c>
      <c r="AB386" s="38"/>
      <c r="AC386" s="38"/>
      <c r="AD386" s="38">
        <v>0.0</v>
      </c>
      <c r="AE386" s="38"/>
      <c r="AF386" s="38"/>
      <c r="AG386" s="38"/>
      <c r="AH386" s="38"/>
      <c r="AJ386" s="37">
        <f t="shared" si="45"/>
        <v>0</v>
      </c>
    </row>
    <row r="387" ht="12.0" customHeight="1">
      <c r="A387" s="5"/>
      <c r="B387" s="35" t="s">
        <v>166</v>
      </c>
      <c r="C387" s="39">
        <v>0.0</v>
      </c>
      <c r="D387" s="39">
        <v>0.0</v>
      </c>
      <c r="E387" s="39">
        <v>0.0</v>
      </c>
      <c r="F387" s="39">
        <v>0.0</v>
      </c>
      <c r="G387" s="39">
        <v>0.0</v>
      </c>
      <c r="H387" s="39">
        <v>0.0</v>
      </c>
      <c r="I387" s="39">
        <v>0.0</v>
      </c>
      <c r="J387" s="39">
        <v>0.0</v>
      </c>
      <c r="K387" s="39">
        <v>0.0</v>
      </c>
      <c r="L387" s="39">
        <v>0.0</v>
      </c>
      <c r="M387" s="39">
        <v>0.0</v>
      </c>
      <c r="N387" s="39">
        <v>0.0</v>
      </c>
      <c r="O387" s="39">
        <v>0.0</v>
      </c>
      <c r="P387" s="39">
        <v>0.0</v>
      </c>
      <c r="Q387" s="39">
        <v>0.0</v>
      </c>
      <c r="R387" s="39">
        <v>0.0</v>
      </c>
      <c r="S387" s="39">
        <v>0.0</v>
      </c>
      <c r="T387" s="39">
        <v>0.0</v>
      </c>
      <c r="U387" s="39">
        <v>0.0</v>
      </c>
      <c r="V387" s="39">
        <v>0.0</v>
      </c>
      <c r="W387" s="39">
        <v>0.0</v>
      </c>
      <c r="X387" s="39">
        <v>0.0</v>
      </c>
      <c r="Y387" s="39">
        <v>0.0</v>
      </c>
      <c r="Z387" s="39">
        <v>9311.0</v>
      </c>
      <c r="AA387" s="39">
        <v>0.0</v>
      </c>
      <c r="AB387" s="39">
        <v>0.0</v>
      </c>
      <c r="AC387" s="39">
        <v>0.0</v>
      </c>
      <c r="AD387" s="39">
        <v>0.0</v>
      </c>
      <c r="AE387" s="39">
        <v>0.0</v>
      </c>
      <c r="AF387" s="39">
        <v>0.0</v>
      </c>
      <c r="AG387" s="39">
        <v>0.0</v>
      </c>
      <c r="AH387" s="39">
        <v>0.0</v>
      </c>
      <c r="AJ387" s="39">
        <f>SUM(AJ376:AJ386)</f>
        <v>9311</v>
      </c>
    </row>
    <row r="388" ht="12.0" customHeight="1">
      <c r="A388" s="5"/>
      <c r="B388" s="35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J388" s="41"/>
    </row>
    <row r="389" ht="12.0" customHeight="1">
      <c r="A389" s="5"/>
      <c r="B389" s="4"/>
      <c r="C389" s="55" t="s">
        <v>2</v>
      </c>
      <c r="D389" s="55" t="s">
        <v>2</v>
      </c>
      <c r="E389" s="55" t="s">
        <v>2</v>
      </c>
      <c r="F389" s="55" t="s">
        <v>2</v>
      </c>
      <c r="G389" s="55" t="s">
        <v>2</v>
      </c>
      <c r="H389" s="55" t="s">
        <v>2</v>
      </c>
      <c r="I389" s="55" t="s">
        <v>2</v>
      </c>
      <c r="J389" s="55" t="s">
        <v>2</v>
      </c>
      <c r="K389" s="55" t="s">
        <v>2</v>
      </c>
      <c r="L389" s="55" t="s">
        <v>2</v>
      </c>
      <c r="M389" s="55" t="s">
        <v>2</v>
      </c>
      <c r="N389" s="55" t="s">
        <v>2</v>
      </c>
      <c r="O389" s="55" t="s">
        <v>2</v>
      </c>
      <c r="P389" s="55" t="s">
        <v>2</v>
      </c>
      <c r="Q389" s="55" t="s">
        <v>2</v>
      </c>
      <c r="R389" s="55" t="s">
        <v>2</v>
      </c>
      <c r="S389" s="55" t="s">
        <v>2</v>
      </c>
      <c r="T389" s="55" t="s">
        <v>2</v>
      </c>
      <c r="U389" s="55" t="s">
        <v>2</v>
      </c>
      <c r="V389" s="55" t="s">
        <v>2</v>
      </c>
      <c r="W389" s="55" t="s">
        <v>2</v>
      </c>
      <c r="X389" s="55" t="s">
        <v>2</v>
      </c>
      <c r="Y389" s="55" t="s">
        <v>2</v>
      </c>
      <c r="Z389" s="55" t="s">
        <v>2</v>
      </c>
      <c r="AA389" s="55" t="s">
        <v>2</v>
      </c>
      <c r="AB389" s="55" t="s">
        <v>2</v>
      </c>
      <c r="AC389" s="55" t="s">
        <v>2</v>
      </c>
      <c r="AD389" s="55" t="s">
        <v>2</v>
      </c>
      <c r="AE389" s="55" t="s">
        <v>2</v>
      </c>
      <c r="AF389" s="55" t="s">
        <v>2</v>
      </c>
      <c r="AG389" s="55" t="s">
        <v>2</v>
      </c>
      <c r="AH389" s="55" t="s">
        <v>2</v>
      </c>
      <c r="AJ389" s="55" t="str">
        <f>+AJ$7</f>
        <v>2024/25</v>
      </c>
    </row>
    <row r="390" ht="12.0" customHeight="1">
      <c r="A390" s="5"/>
      <c r="B390" s="35" t="s">
        <v>182</v>
      </c>
      <c r="C390" s="70" t="s">
        <v>44</v>
      </c>
      <c r="D390" s="70" t="s">
        <v>44</v>
      </c>
      <c r="E390" s="70" t="s">
        <v>44</v>
      </c>
      <c r="F390" s="70" t="s">
        <v>44</v>
      </c>
      <c r="G390" s="70" t="s">
        <v>44</v>
      </c>
      <c r="H390" s="70" t="s">
        <v>44</v>
      </c>
      <c r="I390" s="70" t="s">
        <v>44</v>
      </c>
      <c r="J390" s="70" t="s">
        <v>44</v>
      </c>
      <c r="K390" s="70" t="s">
        <v>44</v>
      </c>
      <c r="L390" s="70" t="s">
        <v>44</v>
      </c>
      <c r="M390" s="70" t="s">
        <v>44</v>
      </c>
      <c r="N390" s="70" t="s">
        <v>44</v>
      </c>
      <c r="O390" s="70" t="s">
        <v>44</v>
      </c>
      <c r="P390" s="70" t="s">
        <v>44</v>
      </c>
      <c r="Q390" s="70" t="s">
        <v>44</v>
      </c>
      <c r="R390" s="70" t="s">
        <v>44</v>
      </c>
      <c r="S390" s="70" t="s">
        <v>44</v>
      </c>
      <c r="T390" s="70" t="s">
        <v>44</v>
      </c>
      <c r="U390" s="70" t="s">
        <v>44</v>
      </c>
      <c r="V390" s="70" t="s">
        <v>44</v>
      </c>
      <c r="W390" s="70" t="s">
        <v>44</v>
      </c>
      <c r="X390" s="70" t="s">
        <v>44</v>
      </c>
      <c r="Y390" s="70" t="s">
        <v>44</v>
      </c>
      <c r="Z390" s="70" t="s">
        <v>44</v>
      </c>
      <c r="AA390" s="70" t="s">
        <v>44</v>
      </c>
      <c r="AB390" s="70" t="s">
        <v>44</v>
      </c>
      <c r="AC390" s="70" t="s">
        <v>44</v>
      </c>
      <c r="AD390" s="70" t="s">
        <v>44</v>
      </c>
      <c r="AE390" s="70" t="s">
        <v>44</v>
      </c>
      <c r="AF390" s="70" t="s">
        <v>44</v>
      </c>
      <c r="AG390" s="70" t="s">
        <v>44</v>
      </c>
      <c r="AH390" s="70" t="s">
        <v>44</v>
      </c>
      <c r="AJ390" s="70" t="s">
        <v>44</v>
      </c>
    </row>
    <row r="391" ht="12.0" customHeight="1">
      <c r="A391" s="5"/>
      <c r="B391" s="4" t="s">
        <v>185</v>
      </c>
      <c r="C391" s="38">
        <v>303.0</v>
      </c>
      <c r="D391" s="38"/>
      <c r="E391" s="38">
        <v>0.0</v>
      </c>
      <c r="F391" s="38"/>
      <c r="G391" s="38"/>
      <c r="H391" s="38"/>
      <c r="I391" s="38"/>
      <c r="J391" s="38">
        <v>276.0</v>
      </c>
      <c r="K391" s="38">
        <v>30.0</v>
      </c>
      <c r="L391" s="38"/>
      <c r="M391" s="38">
        <v>0.0</v>
      </c>
      <c r="N391" s="38"/>
      <c r="O391" s="38"/>
      <c r="P391" s="38">
        <v>0.0</v>
      </c>
      <c r="Q391" s="38"/>
      <c r="R391" s="38">
        <v>0.0</v>
      </c>
      <c r="S391" s="38">
        <v>0.0</v>
      </c>
      <c r="T391" s="38">
        <v>54.0</v>
      </c>
      <c r="U391" s="38"/>
      <c r="V391" s="38">
        <v>0.0</v>
      </c>
      <c r="W391" s="38">
        <v>0.0</v>
      </c>
      <c r="X391" s="38">
        <v>90.0</v>
      </c>
      <c r="Y391" s="38"/>
      <c r="Z391" s="38"/>
      <c r="AA391" s="38">
        <v>0.0</v>
      </c>
      <c r="AB391" s="38"/>
      <c r="AC391" s="38"/>
      <c r="AD391" s="38">
        <v>0.0</v>
      </c>
      <c r="AE391" s="38">
        <v>230.0</v>
      </c>
      <c r="AF391" s="38"/>
      <c r="AG391" s="38"/>
      <c r="AH391" s="38"/>
      <c r="AJ391" s="37">
        <f t="shared" ref="AJ391:AJ401" si="46">SUM(B391:AI391)</f>
        <v>983</v>
      </c>
    </row>
    <row r="392" ht="12.0" customHeight="1">
      <c r="A392" s="5"/>
      <c r="B392" s="4" t="s">
        <v>186</v>
      </c>
      <c r="C392" s="38">
        <v>70.0</v>
      </c>
      <c r="D392" s="38"/>
      <c r="E392" s="38">
        <v>0.0</v>
      </c>
      <c r="F392" s="38"/>
      <c r="G392" s="38"/>
      <c r="H392" s="38"/>
      <c r="I392" s="38"/>
      <c r="J392" s="38">
        <v>0.0</v>
      </c>
      <c r="K392" s="38">
        <v>0.0</v>
      </c>
      <c r="L392" s="38"/>
      <c r="M392" s="38">
        <v>0.0</v>
      </c>
      <c r="N392" s="38">
        <v>1.0</v>
      </c>
      <c r="O392" s="38"/>
      <c r="P392" s="38">
        <v>0.0</v>
      </c>
      <c r="Q392" s="38"/>
      <c r="R392" s="38">
        <v>0.0</v>
      </c>
      <c r="S392" s="38">
        <v>0.0</v>
      </c>
      <c r="T392" s="38"/>
      <c r="U392" s="38"/>
      <c r="V392" s="38">
        <v>0.0</v>
      </c>
      <c r="W392" s="38">
        <v>0.0</v>
      </c>
      <c r="X392" s="38">
        <v>0.0</v>
      </c>
      <c r="Y392" s="38"/>
      <c r="Z392" s="38"/>
      <c r="AA392" s="38">
        <v>0.0</v>
      </c>
      <c r="AB392" s="38"/>
      <c r="AC392" s="38"/>
      <c r="AD392" s="38">
        <v>0.0</v>
      </c>
      <c r="AE392" s="38"/>
      <c r="AF392" s="38"/>
      <c r="AG392" s="38"/>
      <c r="AH392" s="38"/>
      <c r="AJ392" s="37">
        <f t="shared" si="46"/>
        <v>71</v>
      </c>
    </row>
    <row r="393" ht="12.0" customHeight="1">
      <c r="A393" s="5"/>
      <c r="B393" s="4" t="s">
        <v>187</v>
      </c>
      <c r="C393" s="38">
        <v>0.0</v>
      </c>
      <c r="D393" s="38"/>
      <c r="E393" s="38">
        <v>0.0</v>
      </c>
      <c r="F393" s="38"/>
      <c r="G393" s="38"/>
      <c r="H393" s="38"/>
      <c r="I393" s="38"/>
      <c r="J393" s="38">
        <v>0.0</v>
      </c>
      <c r="K393" s="38">
        <v>0.0</v>
      </c>
      <c r="L393" s="38"/>
      <c r="M393" s="38">
        <v>0.0</v>
      </c>
      <c r="N393" s="38"/>
      <c r="O393" s="38"/>
      <c r="P393" s="38">
        <v>0.0</v>
      </c>
      <c r="Q393" s="38"/>
      <c r="R393" s="38">
        <v>0.0</v>
      </c>
      <c r="S393" s="38">
        <v>0.0</v>
      </c>
      <c r="T393" s="38"/>
      <c r="U393" s="38"/>
      <c r="V393" s="38">
        <v>0.0</v>
      </c>
      <c r="W393" s="38">
        <v>0.0</v>
      </c>
      <c r="X393" s="38">
        <v>0.0</v>
      </c>
      <c r="Y393" s="38"/>
      <c r="Z393" s="38"/>
      <c r="AA393" s="38">
        <v>0.0</v>
      </c>
      <c r="AB393" s="38"/>
      <c r="AC393" s="38"/>
      <c r="AD393" s="38">
        <v>0.0</v>
      </c>
      <c r="AE393" s="38"/>
      <c r="AF393" s="38"/>
      <c r="AG393" s="38"/>
      <c r="AH393" s="38"/>
      <c r="AJ393" s="37">
        <f t="shared" si="46"/>
        <v>0</v>
      </c>
    </row>
    <row r="394" ht="12.0" customHeight="1">
      <c r="A394" s="5"/>
      <c r="B394" s="4" t="s">
        <v>188</v>
      </c>
      <c r="C394" s="38">
        <v>219.0</v>
      </c>
      <c r="D394" s="38"/>
      <c r="E394" s="38">
        <v>0.0</v>
      </c>
      <c r="F394" s="38"/>
      <c r="G394" s="38"/>
      <c r="H394" s="38"/>
      <c r="I394" s="38"/>
      <c r="J394" s="38">
        <v>180.0</v>
      </c>
      <c r="K394" s="38">
        <v>0.0</v>
      </c>
      <c r="L394" s="38"/>
      <c r="M394" s="38">
        <v>0.0</v>
      </c>
      <c r="N394" s="38">
        <v>14.0</v>
      </c>
      <c r="O394" s="38"/>
      <c r="P394" s="38">
        <v>0.0</v>
      </c>
      <c r="Q394" s="38"/>
      <c r="R394" s="38">
        <v>0.0</v>
      </c>
      <c r="S394" s="38">
        <v>0.0</v>
      </c>
      <c r="T394" s="38"/>
      <c r="U394" s="38"/>
      <c r="V394" s="38">
        <v>0.0</v>
      </c>
      <c r="W394" s="38">
        <v>0.0</v>
      </c>
      <c r="X394" s="38">
        <v>0.0</v>
      </c>
      <c r="Y394" s="38"/>
      <c r="Z394" s="38"/>
      <c r="AA394" s="38">
        <v>0.0</v>
      </c>
      <c r="AB394" s="38"/>
      <c r="AC394" s="38"/>
      <c r="AD394" s="38">
        <v>0.0</v>
      </c>
      <c r="AE394" s="38"/>
      <c r="AF394" s="38"/>
      <c r="AG394" s="38"/>
      <c r="AH394" s="38"/>
      <c r="AJ394" s="37">
        <f t="shared" si="46"/>
        <v>413</v>
      </c>
    </row>
    <row r="395" ht="12.0" customHeight="1">
      <c r="A395" s="5"/>
      <c r="B395" s="4" t="s">
        <v>189</v>
      </c>
      <c r="C395" s="38">
        <v>104.0</v>
      </c>
      <c r="D395" s="38"/>
      <c r="E395" s="38">
        <v>0.0</v>
      </c>
      <c r="F395" s="38"/>
      <c r="G395" s="38"/>
      <c r="H395" s="38"/>
      <c r="I395" s="38"/>
      <c r="J395" s="38">
        <v>58.0</v>
      </c>
      <c r="K395" s="38">
        <v>0.0</v>
      </c>
      <c r="L395" s="38"/>
      <c r="M395" s="38">
        <v>0.0</v>
      </c>
      <c r="N395" s="38"/>
      <c r="O395" s="38"/>
      <c r="P395" s="38">
        <v>0.0</v>
      </c>
      <c r="Q395" s="38"/>
      <c r="R395" s="38">
        <v>0.0</v>
      </c>
      <c r="S395" s="38">
        <v>0.0</v>
      </c>
      <c r="T395" s="38"/>
      <c r="U395" s="38"/>
      <c r="V395" s="38">
        <v>0.0</v>
      </c>
      <c r="W395" s="38">
        <v>0.0</v>
      </c>
      <c r="X395" s="38">
        <v>0.0</v>
      </c>
      <c r="Y395" s="38"/>
      <c r="Z395" s="38"/>
      <c r="AA395" s="38">
        <v>0.0</v>
      </c>
      <c r="AB395" s="38"/>
      <c r="AC395" s="38"/>
      <c r="AD395" s="38">
        <v>0.0</v>
      </c>
      <c r="AE395" s="38"/>
      <c r="AF395" s="38"/>
      <c r="AG395" s="38"/>
      <c r="AH395" s="38"/>
      <c r="AJ395" s="37">
        <f t="shared" si="46"/>
        <v>162</v>
      </c>
    </row>
    <row r="396" ht="12.0" customHeight="1">
      <c r="A396" s="5"/>
      <c r="B396" s="4" t="s">
        <v>190</v>
      </c>
      <c r="C396" s="38">
        <v>0.0</v>
      </c>
      <c r="D396" s="38"/>
      <c r="E396" s="38">
        <v>0.0</v>
      </c>
      <c r="F396" s="38"/>
      <c r="G396" s="38"/>
      <c r="H396" s="38"/>
      <c r="I396" s="38"/>
      <c r="J396" s="38">
        <v>0.0</v>
      </c>
      <c r="K396" s="38">
        <v>0.0</v>
      </c>
      <c r="L396" s="38"/>
      <c r="M396" s="38">
        <v>0.0</v>
      </c>
      <c r="N396" s="38">
        <v>1.0</v>
      </c>
      <c r="O396" s="38"/>
      <c r="P396" s="38">
        <v>0.0</v>
      </c>
      <c r="Q396" s="38"/>
      <c r="R396" s="38">
        <v>0.0</v>
      </c>
      <c r="S396" s="38">
        <v>0.0</v>
      </c>
      <c r="T396" s="38"/>
      <c r="U396" s="38"/>
      <c r="V396" s="38">
        <v>0.0</v>
      </c>
      <c r="W396" s="38">
        <v>0.0</v>
      </c>
      <c r="X396" s="38">
        <v>0.0</v>
      </c>
      <c r="Y396" s="38"/>
      <c r="Z396" s="38"/>
      <c r="AA396" s="38">
        <v>0.0</v>
      </c>
      <c r="AB396" s="38"/>
      <c r="AC396" s="38"/>
      <c r="AD396" s="38">
        <v>0.0</v>
      </c>
      <c r="AE396" s="38"/>
      <c r="AF396" s="38"/>
      <c r="AG396" s="38"/>
      <c r="AH396" s="38"/>
      <c r="AJ396" s="37">
        <f t="shared" si="46"/>
        <v>1</v>
      </c>
    </row>
    <row r="397" ht="12.0" customHeight="1">
      <c r="A397" s="5"/>
      <c r="B397" s="4" t="s">
        <v>191</v>
      </c>
      <c r="C397" s="38">
        <v>2.0</v>
      </c>
      <c r="D397" s="38"/>
      <c r="E397" s="38">
        <v>0.0</v>
      </c>
      <c r="F397" s="38"/>
      <c r="G397" s="38"/>
      <c r="H397" s="38"/>
      <c r="I397" s="38"/>
      <c r="J397" s="38">
        <v>10.0</v>
      </c>
      <c r="K397" s="38">
        <v>0.0</v>
      </c>
      <c r="L397" s="38"/>
      <c r="M397" s="38">
        <v>0.0</v>
      </c>
      <c r="N397" s="38"/>
      <c r="O397" s="38"/>
      <c r="P397" s="38">
        <v>0.0</v>
      </c>
      <c r="Q397" s="38"/>
      <c r="R397" s="38">
        <v>0.0</v>
      </c>
      <c r="S397" s="38">
        <v>0.0</v>
      </c>
      <c r="T397" s="38"/>
      <c r="U397" s="38"/>
      <c r="V397" s="38">
        <v>0.0</v>
      </c>
      <c r="W397" s="38">
        <v>0.0</v>
      </c>
      <c r="X397" s="38">
        <v>0.0</v>
      </c>
      <c r="Y397" s="38"/>
      <c r="Z397" s="38"/>
      <c r="AA397" s="38">
        <v>0.0</v>
      </c>
      <c r="AB397" s="38"/>
      <c r="AC397" s="38"/>
      <c r="AD397" s="38">
        <v>0.0</v>
      </c>
      <c r="AE397" s="38"/>
      <c r="AF397" s="38"/>
      <c r="AG397" s="38"/>
      <c r="AH397" s="38"/>
      <c r="AJ397" s="37">
        <f t="shared" si="46"/>
        <v>12</v>
      </c>
    </row>
    <row r="398" ht="12.0" customHeight="1">
      <c r="A398" s="5"/>
      <c r="B398" s="4" t="s">
        <v>192</v>
      </c>
      <c r="C398" s="38">
        <v>0.0</v>
      </c>
      <c r="D398" s="38"/>
      <c r="E398" s="38">
        <v>0.0</v>
      </c>
      <c r="F398" s="38"/>
      <c r="G398" s="38"/>
      <c r="H398" s="38"/>
      <c r="I398" s="38"/>
      <c r="J398" s="38">
        <v>0.0</v>
      </c>
      <c r="K398" s="38">
        <v>0.0</v>
      </c>
      <c r="L398" s="38"/>
      <c r="M398" s="38">
        <v>0.0</v>
      </c>
      <c r="N398" s="38"/>
      <c r="O398" s="38"/>
      <c r="P398" s="38">
        <v>0.0</v>
      </c>
      <c r="Q398" s="38"/>
      <c r="R398" s="38">
        <v>0.0</v>
      </c>
      <c r="S398" s="38">
        <v>0.0</v>
      </c>
      <c r="T398" s="38"/>
      <c r="U398" s="38"/>
      <c r="V398" s="38">
        <v>0.0</v>
      </c>
      <c r="W398" s="38">
        <v>0.0</v>
      </c>
      <c r="X398" s="38">
        <v>0.0</v>
      </c>
      <c r="Y398" s="38"/>
      <c r="Z398" s="38"/>
      <c r="AA398" s="38">
        <v>0.0</v>
      </c>
      <c r="AB398" s="38"/>
      <c r="AC398" s="38"/>
      <c r="AD398" s="38">
        <v>0.0</v>
      </c>
      <c r="AE398" s="38"/>
      <c r="AF398" s="38"/>
      <c r="AG398" s="38"/>
      <c r="AH398" s="38"/>
      <c r="AJ398" s="37">
        <f t="shared" si="46"/>
        <v>0</v>
      </c>
    </row>
    <row r="399" ht="12.0" customHeight="1">
      <c r="A399" s="5"/>
      <c r="B399" s="4" t="s">
        <v>193</v>
      </c>
      <c r="C399" s="38">
        <v>290.0</v>
      </c>
      <c r="D399" s="38"/>
      <c r="E399" s="38">
        <v>0.0</v>
      </c>
      <c r="F399" s="38"/>
      <c r="G399" s="38"/>
      <c r="H399" s="38"/>
      <c r="I399" s="38"/>
      <c r="J399" s="38">
        <v>0.0</v>
      </c>
      <c r="K399" s="38">
        <v>0.0</v>
      </c>
      <c r="L399" s="38"/>
      <c r="M399" s="38">
        <v>0.0</v>
      </c>
      <c r="N399" s="38"/>
      <c r="O399" s="38"/>
      <c r="P399" s="38">
        <v>0.0</v>
      </c>
      <c r="Q399" s="38"/>
      <c r="R399" s="38">
        <v>0.0</v>
      </c>
      <c r="S399" s="38">
        <v>0.0</v>
      </c>
      <c r="T399" s="38"/>
      <c r="U399" s="38"/>
      <c r="V399" s="38">
        <v>0.0</v>
      </c>
      <c r="W399" s="38">
        <v>0.0</v>
      </c>
      <c r="X399" s="38">
        <v>0.0</v>
      </c>
      <c r="Y399" s="38"/>
      <c r="Z399" s="38"/>
      <c r="AA399" s="38">
        <v>0.0</v>
      </c>
      <c r="AB399" s="38"/>
      <c r="AC399" s="38"/>
      <c r="AD399" s="38">
        <v>0.0</v>
      </c>
      <c r="AE399" s="38"/>
      <c r="AF399" s="38"/>
      <c r="AG399" s="38"/>
      <c r="AH399" s="38"/>
      <c r="AJ399" s="37">
        <f t="shared" si="46"/>
        <v>290</v>
      </c>
    </row>
    <row r="400" ht="12.0" customHeight="1">
      <c r="A400" s="5"/>
      <c r="B400" s="4" t="s">
        <v>194</v>
      </c>
      <c r="C400" s="38">
        <v>0.0</v>
      </c>
      <c r="D400" s="38"/>
      <c r="E400" s="38">
        <v>0.0</v>
      </c>
      <c r="F400" s="38"/>
      <c r="G400" s="38"/>
      <c r="H400" s="38"/>
      <c r="I400" s="38"/>
      <c r="J400" s="38">
        <v>0.0</v>
      </c>
      <c r="K400" s="38">
        <v>0.0</v>
      </c>
      <c r="L400" s="38"/>
      <c r="M400" s="38">
        <v>0.0</v>
      </c>
      <c r="N400" s="38"/>
      <c r="O400" s="38"/>
      <c r="P400" s="38">
        <v>0.0</v>
      </c>
      <c r="Q400" s="38"/>
      <c r="R400" s="38">
        <v>0.0</v>
      </c>
      <c r="S400" s="38">
        <v>0.0</v>
      </c>
      <c r="T400" s="38"/>
      <c r="U400" s="38"/>
      <c r="V400" s="38">
        <v>0.0</v>
      </c>
      <c r="W400" s="38">
        <v>0.0</v>
      </c>
      <c r="X400" s="38">
        <v>0.0</v>
      </c>
      <c r="Y400" s="38"/>
      <c r="Z400" s="38"/>
      <c r="AA400" s="38">
        <v>0.0</v>
      </c>
      <c r="AB400" s="38"/>
      <c r="AC400" s="38"/>
      <c r="AD400" s="38">
        <v>0.0</v>
      </c>
      <c r="AE400" s="38"/>
      <c r="AF400" s="38"/>
      <c r="AG400" s="38"/>
      <c r="AH400" s="38"/>
      <c r="AJ400" s="37">
        <f t="shared" si="46"/>
        <v>0</v>
      </c>
    </row>
    <row r="401" ht="12.0" customHeight="1">
      <c r="A401" s="5"/>
      <c r="B401" s="4" t="s">
        <v>93</v>
      </c>
      <c r="C401" s="38">
        <v>7.0</v>
      </c>
      <c r="D401" s="38"/>
      <c r="E401" s="38">
        <v>0.0</v>
      </c>
      <c r="F401" s="38"/>
      <c r="G401" s="38"/>
      <c r="H401" s="38"/>
      <c r="I401" s="38"/>
      <c r="J401" s="38">
        <v>0.0</v>
      </c>
      <c r="K401" s="38">
        <v>0.0</v>
      </c>
      <c r="L401" s="38"/>
      <c r="M401" s="38">
        <v>0.0</v>
      </c>
      <c r="N401" s="38">
        <v>3.0</v>
      </c>
      <c r="O401" s="38"/>
      <c r="P401" s="38">
        <v>0.0</v>
      </c>
      <c r="Q401" s="38"/>
      <c r="R401" s="38">
        <v>0.0</v>
      </c>
      <c r="S401" s="38">
        <v>0.0</v>
      </c>
      <c r="T401" s="38"/>
      <c r="U401" s="38"/>
      <c r="V401" s="38">
        <v>0.0</v>
      </c>
      <c r="W401" s="38">
        <v>0.0</v>
      </c>
      <c r="X401" s="38">
        <v>0.0</v>
      </c>
      <c r="Y401" s="38"/>
      <c r="Z401" s="38"/>
      <c r="AA401" s="38">
        <v>0.0</v>
      </c>
      <c r="AB401" s="38"/>
      <c r="AC401" s="38"/>
      <c r="AD401" s="38">
        <v>0.0</v>
      </c>
      <c r="AE401" s="38"/>
      <c r="AF401" s="38"/>
      <c r="AG401" s="38"/>
      <c r="AH401" s="38"/>
      <c r="AJ401" s="37">
        <f t="shared" si="46"/>
        <v>10</v>
      </c>
    </row>
    <row r="402" ht="12.0" customHeight="1">
      <c r="A402" s="5"/>
      <c r="B402" s="35" t="s">
        <v>166</v>
      </c>
      <c r="C402" s="39">
        <v>995.0</v>
      </c>
      <c r="D402" s="39">
        <v>0.0</v>
      </c>
      <c r="E402" s="39">
        <v>0.0</v>
      </c>
      <c r="F402" s="39">
        <v>0.0</v>
      </c>
      <c r="G402" s="39">
        <v>0.0</v>
      </c>
      <c r="H402" s="39">
        <v>0.0</v>
      </c>
      <c r="I402" s="39">
        <v>0.0</v>
      </c>
      <c r="J402" s="39">
        <v>524.0</v>
      </c>
      <c r="K402" s="39">
        <v>30.0</v>
      </c>
      <c r="L402" s="39">
        <v>0.0</v>
      </c>
      <c r="M402" s="39">
        <v>0.0</v>
      </c>
      <c r="N402" s="39">
        <v>19.0</v>
      </c>
      <c r="O402" s="39">
        <v>0.0</v>
      </c>
      <c r="P402" s="39">
        <v>0.0</v>
      </c>
      <c r="Q402" s="39">
        <v>0.0</v>
      </c>
      <c r="R402" s="39">
        <v>0.0</v>
      </c>
      <c r="S402" s="39">
        <v>0.0</v>
      </c>
      <c r="T402" s="39">
        <v>54.0</v>
      </c>
      <c r="U402" s="39">
        <v>0.0</v>
      </c>
      <c r="V402" s="39">
        <v>0.0</v>
      </c>
      <c r="W402" s="39">
        <v>0.0</v>
      </c>
      <c r="X402" s="39">
        <v>90.0</v>
      </c>
      <c r="Y402" s="39">
        <v>0.0</v>
      </c>
      <c r="Z402" s="39">
        <v>0.0</v>
      </c>
      <c r="AA402" s="39">
        <v>0.0</v>
      </c>
      <c r="AB402" s="39">
        <v>0.0</v>
      </c>
      <c r="AC402" s="39">
        <v>0.0</v>
      </c>
      <c r="AD402" s="39">
        <v>0.0</v>
      </c>
      <c r="AE402" s="39">
        <v>230.0</v>
      </c>
      <c r="AF402" s="39">
        <v>0.0</v>
      </c>
      <c r="AG402" s="39">
        <v>0.0</v>
      </c>
      <c r="AH402" s="39">
        <v>0.0</v>
      </c>
      <c r="AJ402" s="39">
        <f>SUM(AJ391:AJ401)</f>
        <v>1942</v>
      </c>
    </row>
    <row r="403" ht="12.0" customHeight="1">
      <c r="A403" s="5"/>
      <c r="B403" s="35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J403" s="41"/>
    </row>
    <row r="404" ht="12.0" customHeight="1">
      <c r="A404" s="5"/>
      <c r="B404" s="4"/>
      <c r="C404" s="55" t="s">
        <v>2</v>
      </c>
      <c r="D404" s="55" t="s">
        <v>2</v>
      </c>
      <c r="E404" s="55" t="s">
        <v>2</v>
      </c>
      <c r="F404" s="55" t="s">
        <v>2</v>
      </c>
      <c r="G404" s="55" t="s">
        <v>2</v>
      </c>
      <c r="H404" s="55" t="s">
        <v>2</v>
      </c>
      <c r="I404" s="55" t="s">
        <v>2</v>
      </c>
      <c r="J404" s="55" t="s">
        <v>2</v>
      </c>
      <c r="K404" s="55" t="s">
        <v>2</v>
      </c>
      <c r="L404" s="55" t="s">
        <v>2</v>
      </c>
      <c r="M404" s="55" t="s">
        <v>2</v>
      </c>
      <c r="N404" s="55" t="s">
        <v>2</v>
      </c>
      <c r="O404" s="55" t="s">
        <v>2</v>
      </c>
      <c r="P404" s="55" t="s">
        <v>2</v>
      </c>
      <c r="Q404" s="55" t="s">
        <v>2</v>
      </c>
      <c r="R404" s="55" t="s">
        <v>2</v>
      </c>
      <c r="S404" s="55" t="s">
        <v>2</v>
      </c>
      <c r="T404" s="55" t="s">
        <v>2</v>
      </c>
      <c r="U404" s="55" t="s">
        <v>2</v>
      </c>
      <c r="V404" s="55" t="s">
        <v>2</v>
      </c>
      <c r="W404" s="55" t="s">
        <v>2</v>
      </c>
      <c r="X404" s="55" t="s">
        <v>2</v>
      </c>
      <c r="Y404" s="55" t="s">
        <v>2</v>
      </c>
      <c r="Z404" s="55" t="s">
        <v>2</v>
      </c>
      <c r="AA404" s="55" t="s">
        <v>2</v>
      </c>
      <c r="AB404" s="55" t="s">
        <v>2</v>
      </c>
      <c r="AC404" s="55" t="s">
        <v>2</v>
      </c>
      <c r="AD404" s="55" t="s">
        <v>2</v>
      </c>
      <c r="AE404" s="55" t="s">
        <v>2</v>
      </c>
      <c r="AF404" s="55" t="s">
        <v>2</v>
      </c>
      <c r="AG404" s="55" t="s">
        <v>2</v>
      </c>
      <c r="AH404" s="55" t="s">
        <v>2</v>
      </c>
      <c r="AJ404" s="55" t="str">
        <f>+AJ$7</f>
        <v>2024/25</v>
      </c>
    </row>
    <row r="405" ht="12.0" customHeight="1">
      <c r="A405" s="5"/>
      <c r="B405" s="35" t="s">
        <v>153</v>
      </c>
      <c r="C405" s="70" t="s">
        <v>44</v>
      </c>
      <c r="D405" s="70" t="s">
        <v>44</v>
      </c>
      <c r="E405" s="70" t="s">
        <v>44</v>
      </c>
      <c r="F405" s="70" t="s">
        <v>44</v>
      </c>
      <c r="G405" s="70" t="s">
        <v>44</v>
      </c>
      <c r="H405" s="70" t="s">
        <v>44</v>
      </c>
      <c r="I405" s="70" t="s">
        <v>44</v>
      </c>
      <c r="J405" s="70" t="s">
        <v>44</v>
      </c>
      <c r="K405" s="70" t="s">
        <v>44</v>
      </c>
      <c r="L405" s="70" t="s">
        <v>44</v>
      </c>
      <c r="M405" s="70" t="s">
        <v>44</v>
      </c>
      <c r="N405" s="70" t="s">
        <v>44</v>
      </c>
      <c r="O405" s="70" t="s">
        <v>44</v>
      </c>
      <c r="P405" s="70" t="s">
        <v>44</v>
      </c>
      <c r="Q405" s="70" t="s">
        <v>44</v>
      </c>
      <c r="R405" s="70" t="s">
        <v>44</v>
      </c>
      <c r="S405" s="70" t="s">
        <v>44</v>
      </c>
      <c r="T405" s="70" t="s">
        <v>44</v>
      </c>
      <c r="U405" s="70" t="s">
        <v>44</v>
      </c>
      <c r="V405" s="70" t="s">
        <v>44</v>
      </c>
      <c r="W405" s="70" t="s">
        <v>44</v>
      </c>
      <c r="X405" s="70" t="s">
        <v>44</v>
      </c>
      <c r="Y405" s="70" t="s">
        <v>44</v>
      </c>
      <c r="Z405" s="70" t="s">
        <v>44</v>
      </c>
      <c r="AA405" s="70" t="s">
        <v>44</v>
      </c>
      <c r="AB405" s="70" t="s">
        <v>44</v>
      </c>
      <c r="AC405" s="70" t="s">
        <v>44</v>
      </c>
      <c r="AD405" s="70" t="s">
        <v>44</v>
      </c>
      <c r="AE405" s="70" t="s">
        <v>44</v>
      </c>
      <c r="AF405" s="70" t="s">
        <v>44</v>
      </c>
      <c r="AG405" s="70" t="s">
        <v>44</v>
      </c>
      <c r="AH405" s="70" t="s">
        <v>44</v>
      </c>
      <c r="AJ405" s="70" t="s">
        <v>44</v>
      </c>
    </row>
    <row r="406" ht="12.0" customHeight="1">
      <c r="A406" s="5"/>
      <c r="B406" s="4" t="s">
        <v>185</v>
      </c>
      <c r="C406" s="38"/>
      <c r="D406" s="38"/>
      <c r="E406" s="38">
        <v>0.0</v>
      </c>
      <c r="F406" s="38"/>
      <c r="G406" s="38"/>
      <c r="H406" s="38"/>
      <c r="I406" s="38"/>
      <c r="J406" s="38">
        <v>0.0</v>
      </c>
      <c r="K406" s="38">
        <v>0.0</v>
      </c>
      <c r="L406" s="38"/>
      <c r="M406" s="38">
        <v>0.0</v>
      </c>
      <c r="N406" s="38"/>
      <c r="O406" s="38"/>
      <c r="P406" s="38">
        <v>0.0</v>
      </c>
      <c r="Q406" s="38"/>
      <c r="R406" s="38">
        <v>0.0</v>
      </c>
      <c r="S406" s="38">
        <v>0.0</v>
      </c>
      <c r="T406" s="38"/>
      <c r="U406" s="38"/>
      <c r="V406" s="38">
        <v>0.0</v>
      </c>
      <c r="W406" s="38">
        <v>0.0</v>
      </c>
      <c r="X406" s="38">
        <v>0.0</v>
      </c>
      <c r="Y406" s="38">
        <v>71.0</v>
      </c>
      <c r="Z406" s="38"/>
      <c r="AA406" s="38">
        <v>0.0</v>
      </c>
      <c r="AB406" s="38"/>
      <c r="AC406" s="38">
        <v>0.0</v>
      </c>
      <c r="AD406" s="38">
        <v>22.0</v>
      </c>
      <c r="AE406" s="38"/>
      <c r="AF406" s="38"/>
      <c r="AG406" s="38"/>
      <c r="AH406" s="38"/>
      <c r="AJ406" s="37">
        <f t="shared" ref="AJ406:AJ416" si="47">SUM(B406:AI406)</f>
        <v>93</v>
      </c>
    </row>
    <row r="407" ht="12.0" customHeight="1">
      <c r="A407" s="5"/>
      <c r="B407" s="4" t="s">
        <v>186</v>
      </c>
      <c r="C407" s="38">
        <v>31.0</v>
      </c>
      <c r="D407" s="38"/>
      <c r="E407" s="38">
        <v>0.0</v>
      </c>
      <c r="F407" s="38"/>
      <c r="G407" s="38"/>
      <c r="H407" s="38"/>
      <c r="I407" s="38"/>
      <c r="J407" s="38">
        <v>0.0</v>
      </c>
      <c r="K407" s="38">
        <v>0.0</v>
      </c>
      <c r="L407" s="38"/>
      <c r="M407" s="38">
        <v>0.0</v>
      </c>
      <c r="N407" s="38"/>
      <c r="O407" s="38"/>
      <c r="P407" s="38">
        <v>0.0</v>
      </c>
      <c r="Q407" s="38"/>
      <c r="R407" s="38">
        <v>0.0</v>
      </c>
      <c r="S407" s="38">
        <v>0.0</v>
      </c>
      <c r="T407" s="38"/>
      <c r="U407" s="38"/>
      <c r="V407" s="38">
        <v>0.0</v>
      </c>
      <c r="W407" s="38">
        <v>0.0</v>
      </c>
      <c r="X407" s="38">
        <v>0.0</v>
      </c>
      <c r="Y407" s="38"/>
      <c r="Z407" s="38"/>
      <c r="AA407" s="38">
        <v>0.0</v>
      </c>
      <c r="AB407" s="38"/>
      <c r="AC407" s="38">
        <v>0.0</v>
      </c>
      <c r="AD407" s="38">
        <v>0.0</v>
      </c>
      <c r="AE407" s="38"/>
      <c r="AF407" s="38"/>
      <c r="AG407" s="38">
        <v>486.0</v>
      </c>
      <c r="AH407" s="38"/>
      <c r="AJ407" s="37">
        <f t="shared" si="47"/>
        <v>517</v>
      </c>
    </row>
    <row r="408" ht="12.0" customHeight="1">
      <c r="A408" s="5"/>
      <c r="B408" s="4" t="s">
        <v>187</v>
      </c>
      <c r="C408" s="38"/>
      <c r="D408" s="38"/>
      <c r="E408" s="38">
        <v>0.0</v>
      </c>
      <c r="F408" s="38"/>
      <c r="G408" s="38"/>
      <c r="H408" s="38"/>
      <c r="I408" s="38"/>
      <c r="J408" s="38">
        <v>0.0</v>
      </c>
      <c r="K408" s="38">
        <v>0.0</v>
      </c>
      <c r="L408" s="38"/>
      <c r="M408" s="38">
        <v>0.0</v>
      </c>
      <c r="N408" s="38"/>
      <c r="O408" s="38"/>
      <c r="P408" s="38">
        <v>0.0</v>
      </c>
      <c r="Q408" s="38"/>
      <c r="R408" s="38">
        <v>0.0</v>
      </c>
      <c r="S408" s="38">
        <v>0.0</v>
      </c>
      <c r="T408" s="38"/>
      <c r="U408" s="38"/>
      <c r="V408" s="38">
        <v>0.0</v>
      </c>
      <c r="W408" s="38">
        <v>0.0</v>
      </c>
      <c r="X408" s="38">
        <v>0.0</v>
      </c>
      <c r="Y408" s="38"/>
      <c r="Z408" s="38"/>
      <c r="AA408" s="38">
        <v>0.0</v>
      </c>
      <c r="AB408" s="38"/>
      <c r="AC408" s="38">
        <v>0.0</v>
      </c>
      <c r="AD408" s="38">
        <v>0.0</v>
      </c>
      <c r="AE408" s="38"/>
      <c r="AF408" s="38"/>
      <c r="AG408" s="38"/>
      <c r="AH408" s="38"/>
      <c r="AJ408" s="37">
        <f t="shared" si="47"/>
        <v>0</v>
      </c>
    </row>
    <row r="409" ht="12.0" customHeight="1">
      <c r="A409" s="5"/>
      <c r="B409" s="4" t="s">
        <v>188</v>
      </c>
      <c r="C409" s="38"/>
      <c r="D409" s="38"/>
      <c r="E409" s="38">
        <v>0.0</v>
      </c>
      <c r="F409" s="38"/>
      <c r="G409" s="38"/>
      <c r="H409" s="38"/>
      <c r="I409" s="38"/>
      <c r="J409" s="38">
        <v>0.0</v>
      </c>
      <c r="K409" s="38">
        <v>0.0</v>
      </c>
      <c r="L409" s="38"/>
      <c r="M409" s="38">
        <v>0.0</v>
      </c>
      <c r="N409" s="38"/>
      <c r="O409" s="38"/>
      <c r="P409" s="38">
        <v>0.0</v>
      </c>
      <c r="Q409" s="38"/>
      <c r="R409" s="38">
        <v>0.0</v>
      </c>
      <c r="S409" s="38">
        <v>0.0</v>
      </c>
      <c r="T409" s="38"/>
      <c r="U409" s="38"/>
      <c r="V409" s="38">
        <v>0.0</v>
      </c>
      <c r="W409" s="38">
        <v>0.0</v>
      </c>
      <c r="X409" s="38">
        <v>0.0</v>
      </c>
      <c r="Y409" s="38"/>
      <c r="Z409" s="38"/>
      <c r="AA409" s="38">
        <v>0.0</v>
      </c>
      <c r="AB409" s="38"/>
      <c r="AC409" s="38">
        <v>0.0</v>
      </c>
      <c r="AD409" s="38">
        <v>223.0</v>
      </c>
      <c r="AE409" s="38"/>
      <c r="AF409" s="38"/>
      <c r="AG409" s="38"/>
      <c r="AH409" s="38"/>
      <c r="AJ409" s="37">
        <f t="shared" si="47"/>
        <v>223</v>
      </c>
    </row>
    <row r="410" ht="12.0" customHeight="1">
      <c r="A410" s="5"/>
      <c r="B410" s="4" t="s">
        <v>189</v>
      </c>
      <c r="C410" s="38"/>
      <c r="D410" s="38"/>
      <c r="E410" s="38">
        <v>0.0</v>
      </c>
      <c r="F410" s="38"/>
      <c r="G410" s="38"/>
      <c r="H410" s="38"/>
      <c r="I410" s="38"/>
      <c r="J410" s="38">
        <v>0.0</v>
      </c>
      <c r="K410" s="38">
        <v>0.0</v>
      </c>
      <c r="L410" s="38"/>
      <c r="M410" s="38">
        <v>0.0</v>
      </c>
      <c r="N410" s="38"/>
      <c r="O410" s="38"/>
      <c r="P410" s="38">
        <v>0.0</v>
      </c>
      <c r="Q410" s="38"/>
      <c r="R410" s="38">
        <v>0.0</v>
      </c>
      <c r="S410" s="38">
        <v>0.0</v>
      </c>
      <c r="T410" s="38"/>
      <c r="U410" s="38"/>
      <c r="V410" s="38">
        <v>0.0</v>
      </c>
      <c r="W410" s="38">
        <v>0.0</v>
      </c>
      <c r="X410" s="38">
        <v>0.0</v>
      </c>
      <c r="Y410" s="38"/>
      <c r="Z410" s="38"/>
      <c r="AA410" s="38">
        <v>0.0</v>
      </c>
      <c r="AB410" s="38"/>
      <c r="AC410" s="38">
        <v>0.0</v>
      </c>
      <c r="AD410" s="38">
        <v>0.0</v>
      </c>
      <c r="AE410" s="38"/>
      <c r="AF410" s="38"/>
      <c r="AG410" s="38"/>
      <c r="AH410" s="38"/>
      <c r="AJ410" s="37">
        <f t="shared" si="47"/>
        <v>0</v>
      </c>
    </row>
    <row r="411" ht="12.0" customHeight="1">
      <c r="A411" s="5"/>
      <c r="B411" s="4" t="s">
        <v>190</v>
      </c>
      <c r="C411" s="38"/>
      <c r="D411" s="38"/>
      <c r="E411" s="38">
        <v>0.0</v>
      </c>
      <c r="F411" s="38"/>
      <c r="G411" s="38"/>
      <c r="H411" s="38"/>
      <c r="I411" s="38"/>
      <c r="J411" s="38">
        <v>0.0</v>
      </c>
      <c r="K411" s="38">
        <v>0.0</v>
      </c>
      <c r="L411" s="38"/>
      <c r="M411" s="38">
        <v>0.0</v>
      </c>
      <c r="N411" s="38"/>
      <c r="O411" s="38"/>
      <c r="P411" s="38">
        <v>0.0</v>
      </c>
      <c r="Q411" s="38"/>
      <c r="R411" s="38">
        <v>0.0</v>
      </c>
      <c r="S411" s="38">
        <v>0.0</v>
      </c>
      <c r="T411" s="38"/>
      <c r="U411" s="38"/>
      <c r="V411" s="38">
        <v>0.0</v>
      </c>
      <c r="W411" s="38">
        <v>0.0</v>
      </c>
      <c r="X411" s="38">
        <v>0.0</v>
      </c>
      <c r="Y411" s="38"/>
      <c r="Z411" s="38"/>
      <c r="AA411" s="38">
        <v>0.0</v>
      </c>
      <c r="AB411" s="38"/>
      <c r="AC411" s="38">
        <v>0.0</v>
      </c>
      <c r="AD411" s="38">
        <v>0.0</v>
      </c>
      <c r="AE411" s="38"/>
      <c r="AF411" s="38"/>
      <c r="AG411" s="38"/>
      <c r="AH411" s="38"/>
      <c r="AJ411" s="37">
        <f t="shared" si="47"/>
        <v>0</v>
      </c>
    </row>
    <row r="412" ht="12.0" customHeight="1">
      <c r="A412" s="5"/>
      <c r="B412" s="4" t="s">
        <v>191</v>
      </c>
      <c r="C412" s="38"/>
      <c r="D412" s="38"/>
      <c r="E412" s="38">
        <v>0.0</v>
      </c>
      <c r="F412" s="38"/>
      <c r="G412" s="38"/>
      <c r="H412" s="38"/>
      <c r="I412" s="38"/>
      <c r="J412" s="38">
        <v>0.0</v>
      </c>
      <c r="K412" s="38">
        <v>0.0</v>
      </c>
      <c r="L412" s="38"/>
      <c r="M412" s="38">
        <v>0.0</v>
      </c>
      <c r="N412" s="38"/>
      <c r="O412" s="38"/>
      <c r="P412" s="38">
        <v>0.0</v>
      </c>
      <c r="Q412" s="38"/>
      <c r="R412" s="38">
        <v>0.0</v>
      </c>
      <c r="S412" s="38">
        <v>0.0</v>
      </c>
      <c r="T412" s="38"/>
      <c r="U412" s="38"/>
      <c r="V412" s="38">
        <v>0.0</v>
      </c>
      <c r="W412" s="38">
        <v>0.0</v>
      </c>
      <c r="X412" s="38">
        <v>0.0</v>
      </c>
      <c r="Y412" s="38"/>
      <c r="Z412" s="38"/>
      <c r="AA412" s="38">
        <v>0.0</v>
      </c>
      <c r="AB412" s="38"/>
      <c r="AC412" s="38">
        <v>0.0</v>
      </c>
      <c r="AD412" s="38">
        <v>102.0</v>
      </c>
      <c r="AE412" s="38"/>
      <c r="AF412" s="38"/>
      <c r="AG412" s="38"/>
      <c r="AH412" s="38"/>
      <c r="AJ412" s="37">
        <f t="shared" si="47"/>
        <v>102</v>
      </c>
    </row>
    <row r="413" ht="12.0" customHeight="1">
      <c r="A413" s="5"/>
      <c r="B413" s="4" t="s">
        <v>192</v>
      </c>
      <c r="C413" s="38"/>
      <c r="D413" s="38"/>
      <c r="E413" s="38">
        <v>0.0</v>
      </c>
      <c r="F413" s="38"/>
      <c r="G413" s="38"/>
      <c r="H413" s="38"/>
      <c r="I413" s="38"/>
      <c r="J413" s="38">
        <v>0.0</v>
      </c>
      <c r="K413" s="38">
        <v>0.0</v>
      </c>
      <c r="L413" s="38"/>
      <c r="M413" s="38">
        <v>0.0</v>
      </c>
      <c r="N413" s="38"/>
      <c r="O413" s="38"/>
      <c r="P413" s="38">
        <v>0.0</v>
      </c>
      <c r="Q413" s="38"/>
      <c r="R413" s="38">
        <v>0.0</v>
      </c>
      <c r="S413" s="38">
        <v>0.0</v>
      </c>
      <c r="T413" s="38"/>
      <c r="U413" s="38"/>
      <c r="V413" s="38">
        <v>0.0</v>
      </c>
      <c r="W413" s="38">
        <v>0.0</v>
      </c>
      <c r="X413" s="38">
        <v>0.0</v>
      </c>
      <c r="Y413" s="38"/>
      <c r="Z413" s="38"/>
      <c r="AA413" s="38">
        <v>0.0</v>
      </c>
      <c r="AB413" s="38"/>
      <c r="AC413" s="38">
        <v>0.0</v>
      </c>
      <c r="AD413" s="38">
        <v>0.0</v>
      </c>
      <c r="AE413" s="38"/>
      <c r="AF413" s="38"/>
      <c r="AG413" s="38"/>
      <c r="AH413" s="38"/>
      <c r="AJ413" s="37">
        <f t="shared" si="47"/>
        <v>0</v>
      </c>
    </row>
    <row r="414" ht="12.0" customHeight="1">
      <c r="A414" s="5"/>
      <c r="B414" s="4" t="s">
        <v>193</v>
      </c>
      <c r="C414" s="38"/>
      <c r="D414" s="38"/>
      <c r="E414" s="38">
        <v>0.0</v>
      </c>
      <c r="F414" s="38"/>
      <c r="G414" s="38"/>
      <c r="H414" s="38"/>
      <c r="I414" s="38"/>
      <c r="J414" s="38">
        <v>0.0</v>
      </c>
      <c r="K414" s="38">
        <v>0.0</v>
      </c>
      <c r="L414" s="38"/>
      <c r="M414" s="38">
        <v>0.0</v>
      </c>
      <c r="N414" s="38"/>
      <c r="O414" s="38"/>
      <c r="P414" s="38">
        <v>0.0</v>
      </c>
      <c r="Q414" s="38"/>
      <c r="R414" s="38">
        <v>0.0</v>
      </c>
      <c r="S414" s="38">
        <v>0.0</v>
      </c>
      <c r="T414" s="38"/>
      <c r="U414" s="38"/>
      <c r="V414" s="38">
        <v>0.0</v>
      </c>
      <c r="W414" s="38">
        <v>0.0</v>
      </c>
      <c r="X414" s="38">
        <v>0.0</v>
      </c>
      <c r="Y414" s="38">
        <v>136.0</v>
      </c>
      <c r="Z414" s="38"/>
      <c r="AA414" s="38">
        <v>0.0</v>
      </c>
      <c r="AB414" s="38"/>
      <c r="AC414" s="38">
        <v>0.0</v>
      </c>
      <c r="AD414" s="38">
        <v>0.0</v>
      </c>
      <c r="AE414" s="38"/>
      <c r="AF414" s="38"/>
      <c r="AG414" s="38"/>
      <c r="AH414" s="38"/>
      <c r="AJ414" s="37">
        <f t="shared" si="47"/>
        <v>136</v>
      </c>
    </row>
    <row r="415" ht="12.0" customHeight="1">
      <c r="A415" s="5"/>
      <c r="B415" s="4" t="s">
        <v>194</v>
      </c>
      <c r="C415" s="38"/>
      <c r="D415" s="38"/>
      <c r="E415" s="38">
        <v>0.0</v>
      </c>
      <c r="F415" s="38"/>
      <c r="G415" s="38"/>
      <c r="H415" s="38"/>
      <c r="I415" s="38"/>
      <c r="J415" s="38">
        <v>0.0</v>
      </c>
      <c r="K415" s="38">
        <v>0.0</v>
      </c>
      <c r="L415" s="38"/>
      <c r="M415" s="38">
        <v>0.0</v>
      </c>
      <c r="N415" s="38"/>
      <c r="O415" s="38"/>
      <c r="P415" s="38">
        <v>0.0</v>
      </c>
      <c r="Q415" s="38"/>
      <c r="R415" s="38">
        <v>0.0</v>
      </c>
      <c r="S415" s="38">
        <v>0.0</v>
      </c>
      <c r="T415" s="38"/>
      <c r="U415" s="38"/>
      <c r="V415" s="38">
        <v>0.0</v>
      </c>
      <c r="W415" s="38">
        <v>0.0</v>
      </c>
      <c r="X415" s="38">
        <v>0.0</v>
      </c>
      <c r="Y415" s="38"/>
      <c r="Z415" s="38"/>
      <c r="AA415" s="38">
        <v>0.0</v>
      </c>
      <c r="AB415" s="38"/>
      <c r="AC415" s="38">
        <v>0.0</v>
      </c>
      <c r="AD415" s="38">
        <v>0.0</v>
      </c>
      <c r="AE415" s="38"/>
      <c r="AF415" s="38"/>
      <c r="AG415" s="38"/>
      <c r="AH415" s="38"/>
      <c r="AJ415" s="37">
        <f t="shared" si="47"/>
        <v>0</v>
      </c>
    </row>
    <row r="416" ht="12.0" customHeight="1">
      <c r="A416" s="5"/>
      <c r="B416" s="4" t="s">
        <v>93</v>
      </c>
      <c r="C416" s="38"/>
      <c r="D416" s="38"/>
      <c r="E416" s="38">
        <v>0.0</v>
      </c>
      <c r="F416" s="38"/>
      <c r="G416" s="38"/>
      <c r="H416" s="38"/>
      <c r="I416" s="38"/>
      <c r="J416" s="38">
        <v>0.0</v>
      </c>
      <c r="K416" s="38">
        <v>0.0</v>
      </c>
      <c r="L416" s="38"/>
      <c r="M416" s="38">
        <v>0.0</v>
      </c>
      <c r="N416" s="38"/>
      <c r="O416" s="38"/>
      <c r="P416" s="38">
        <v>0.0</v>
      </c>
      <c r="Q416" s="38"/>
      <c r="R416" s="38">
        <v>0.0</v>
      </c>
      <c r="S416" s="38">
        <v>0.0</v>
      </c>
      <c r="T416" s="38"/>
      <c r="U416" s="38"/>
      <c r="V416" s="38">
        <v>0.0</v>
      </c>
      <c r="W416" s="38">
        <v>0.0</v>
      </c>
      <c r="X416" s="38">
        <v>0.0</v>
      </c>
      <c r="Y416" s="38"/>
      <c r="Z416" s="38"/>
      <c r="AA416" s="38">
        <v>0.0</v>
      </c>
      <c r="AB416" s="38"/>
      <c r="AC416" s="38">
        <v>0.0</v>
      </c>
      <c r="AD416" s="38">
        <v>0.0</v>
      </c>
      <c r="AE416" s="38"/>
      <c r="AF416" s="38"/>
      <c r="AG416" s="38"/>
      <c r="AH416" s="38"/>
      <c r="AJ416" s="37">
        <f t="shared" si="47"/>
        <v>0</v>
      </c>
    </row>
    <row r="417" ht="12.0" customHeight="1">
      <c r="A417" s="5"/>
      <c r="B417" s="35" t="s">
        <v>166</v>
      </c>
      <c r="C417" s="39">
        <v>31.0</v>
      </c>
      <c r="D417" s="39">
        <v>0.0</v>
      </c>
      <c r="E417" s="39">
        <v>0.0</v>
      </c>
      <c r="F417" s="39">
        <v>0.0</v>
      </c>
      <c r="G417" s="39">
        <v>0.0</v>
      </c>
      <c r="H417" s="39">
        <v>0.0</v>
      </c>
      <c r="I417" s="39">
        <v>0.0</v>
      </c>
      <c r="J417" s="39">
        <v>0.0</v>
      </c>
      <c r="K417" s="39">
        <v>0.0</v>
      </c>
      <c r="L417" s="39">
        <v>0.0</v>
      </c>
      <c r="M417" s="39">
        <v>0.0</v>
      </c>
      <c r="N417" s="39">
        <v>0.0</v>
      </c>
      <c r="O417" s="39">
        <v>0.0</v>
      </c>
      <c r="P417" s="39">
        <v>0.0</v>
      </c>
      <c r="Q417" s="39">
        <v>0.0</v>
      </c>
      <c r="R417" s="39">
        <v>0.0</v>
      </c>
      <c r="S417" s="39">
        <v>0.0</v>
      </c>
      <c r="T417" s="39">
        <v>0.0</v>
      </c>
      <c r="U417" s="39">
        <v>0.0</v>
      </c>
      <c r="V417" s="39">
        <v>0.0</v>
      </c>
      <c r="W417" s="39">
        <v>0.0</v>
      </c>
      <c r="X417" s="39">
        <v>0.0</v>
      </c>
      <c r="Y417" s="39">
        <v>207.0</v>
      </c>
      <c r="Z417" s="39">
        <v>0.0</v>
      </c>
      <c r="AA417" s="39">
        <v>0.0</v>
      </c>
      <c r="AB417" s="39">
        <v>0.0</v>
      </c>
      <c r="AC417" s="39">
        <v>0.0</v>
      </c>
      <c r="AD417" s="39">
        <v>347.0</v>
      </c>
      <c r="AE417" s="39">
        <v>0.0</v>
      </c>
      <c r="AF417" s="39">
        <v>0.0</v>
      </c>
      <c r="AG417" s="39">
        <v>486.0</v>
      </c>
      <c r="AH417" s="39">
        <v>0.0</v>
      </c>
      <c r="AJ417" s="39">
        <f>SUM(AJ406:AJ416)</f>
        <v>1071</v>
      </c>
    </row>
    <row r="418" ht="12.0" customHeight="1">
      <c r="A418" s="5"/>
      <c r="B418" s="4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6"/>
      <c r="AJ418" s="86"/>
    </row>
    <row r="419" ht="12.0" customHeight="1">
      <c r="A419" s="5"/>
      <c r="B419" s="4"/>
      <c r="C419" s="55" t="s">
        <v>2</v>
      </c>
      <c r="D419" s="55" t="s">
        <v>2</v>
      </c>
      <c r="E419" s="55" t="s">
        <v>2</v>
      </c>
      <c r="F419" s="55" t="s">
        <v>2</v>
      </c>
      <c r="G419" s="55" t="s">
        <v>2</v>
      </c>
      <c r="H419" s="55" t="s">
        <v>2</v>
      </c>
      <c r="I419" s="55" t="s">
        <v>2</v>
      </c>
      <c r="J419" s="55" t="s">
        <v>2</v>
      </c>
      <c r="K419" s="55" t="s">
        <v>2</v>
      </c>
      <c r="L419" s="55" t="s">
        <v>2</v>
      </c>
      <c r="M419" s="55" t="s">
        <v>2</v>
      </c>
      <c r="N419" s="55" t="s">
        <v>2</v>
      </c>
      <c r="O419" s="55" t="s">
        <v>2</v>
      </c>
      <c r="P419" s="55" t="s">
        <v>2</v>
      </c>
      <c r="Q419" s="55" t="s">
        <v>2</v>
      </c>
      <c r="R419" s="55" t="s">
        <v>2</v>
      </c>
      <c r="S419" s="55" t="s">
        <v>2</v>
      </c>
      <c r="T419" s="55" t="s">
        <v>2</v>
      </c>
      <c r="U419" s="55" t="s">
        <v>2</v>
      </c>
      <c r="V419" s="55" t="s">
        <v>2</v>
      </c>
      <c r="W419" s="55" t="s">
        <v>2</v>
      </c>
      <c r="X419" s="55" t="s">
        <v>2</v>
      </c>
      <c r="Y419" s="55" t="s">
        <v>2</v>
      </c>
      <c r="Z419" s="55" t="s">
        <v>2</v>
      </c>
      <c r="AA419" s="55" t="s">
        <v>2</v>
      </c>
      <c r="AB419" s="55" t="s">
        <v>2</v>
      </c>
      <c r="AC419" s="55" t="s">
        <v>2</v>
      </c>
      <c r="AD419" s="55" t="s">
        <v>2</v>
      </c>
      <c r="AE419" s="55" t="s">
        <v>2</v>
      </c>
      <c r="AF419" s="55" t="s">
        <v>2</v>
      </c>
      <c r="AG419" s="55" t="s">
        <v>2</v>
      </c>
      <c r="AH419" s="55" t="s">
        <v>2</v>
      </c>
      <c r="AJ419" s="55" t="str">
        <f>+AJ$7</f>
        <v>2024/25</v>
      </c>
    </row>
    <row r="420" ht="12.0" customHeight="1">
      <c r="A420" s="5"/>
      <c r="B420" s="35" t="s">
        <v>93</v>
      </c>
      <c r="C420" s="70" t="s">
        <v>44</v>
      </c>
      <c r="D420" s="70" t="s">
        <v>44</v>
      </c>
      <c r="E420" s="70" t="s">
        <v>44</v>
      </c>
      <c r="F420" s="70" t="s">
        <v>44</v>
      </c>
      <c r="G420" s="70" t="s">
        <v>44</v>
      </c>
      <c r="H420" s="70" t="s">
        <v>44</v>
      </c>
      <c r="I420" s="70" t="s">
        <v>44</v>
      </c>
      <c r="J420" s="70" t="s">
        <v>44</v>
      </c>
      <c r="K420" s="70" t="s">
        <v>44</v>
      </c>
      <c r="L420" s="70" t="s">
        <v>44</v>
      </c>
      <c r="M420" s="70" t="s">
        <v>44</v>
      </c>
      <c r="N420" s="70" t="s">
        <v>44</v>
      </c>
      <c r="O420" s="70" t="s">
        <v>44</v>
      </c>
      <c r="P420" s="70" t="s">
        <v>44</v>
      </c>
      <c r="Q420" s="70" t="s">
        <v>44</v>
      </c>
      <c r="R420" s="70" t="s">
        <v>44</v>
      </c>
      <c r="S420" s="70" t="s">
        <v>44</v>
      </c>
      <c r="T420" s="70" t="s">
        <v>44</v>
      </c>
      <c r="U420" s="70" t="s">
        <v>44</v>
      </c>
      <c r="V420" s="70" t="s">
        <v>44</v>
      </c>
      <c r="W420" s="70" t="s">
        <v>44</v>
      </c>
      <c r="X420" s="70" t="s">
        <v>44</v>
      </c>
      <c r="Y420" s="70" t="s">
        <v>44</v>
      </c>
      <c r="Z420" s="70" t="s">
        <v>44</v>
      </c>
      <c r="AA420" s="70" t="s">
        <v>44</v>
      </c>
      <c r="AB420" s="70" t="s">
        <v>44</v>
      </c>
      <c r="AC420" s="70" t="s">
        <v>44</v>
      </c>
      <c r="AD420" s="70" t="s">
        <v>44</v>
      </c>
      <c r="AE420" s="70" t="s">
        <v>44</v>
      </c>
      <c r="AF420" s="70" t="s">
        <v>44</v>
      </c>
      <c r="AG420" s="70" t="s">
        <v>44</v>
      </c>
      <c r="AH420" s="70" t="s">
        <v>44</v>
      </c>
      <c r="AJ420" s="70" t="s">
        <v>44</v>
      </c>
    </row>
    <row r="421" ht="12.0" customHeight="1">
      <c r="A421" s="5"/>
      <c r="B421" s="4" t="s">
        <v>185</v>
      </c>
      <c r="C421" s="38"/>
      <c r="D421" s="38"/>
      <c r="E421" s="38">
        <v>0.0</v>
      </c>
      <c r="F421" s="38"/>
      <c r="G421" s="38">
        <v>1150.0</v>
      </c>
      <c r="H421" s="38"/>
      <c r="I421" s="38"/>
      <c r="J421" s="38">
        <v>0.0</v>
      </c>
      <c r="K421" s="38">
        <v>185.0</v>
      </c>
      <c r="L421" s="38"/>
      <c r="M421" s="38">
        <v>0.0</v>
      </c>
      <c r="N421" s="38"/>
      <c r="O421" s="38"/>
      <c r="P421" s="38">
        <v>0.0</v>
      </c>
      <c r="Q421" s="38"/>
      <c r="R421" s="38">
        <v>0.0</v>
      </c>
      <c r="S421" s="38">
        <v>4583.0</v>
      </c>
      <c r="T421" s="38"/>
      <c r="U421" s="38">
        <v>31.0</v>
      </c>
      <c r="V421" s="38">
        <v>0.0</v>
      </c>
      <c r="W421" s="38">
        <v>0.0</v>
      </c>
      <c r="X421" s="38">
        <v>0.0</v>
      </c>
      <c r="Y421" s="38"/>
      <c r="Z421" s="38">
        <v>3184.0</v>
      </c>
      <c r="AA421" s="38">
        <v>0.0</v>
      </c>
      <c r="AB421" s="38"/>
      <c r="AC421" s="38">
        <v>0.0</v>
      </c>
      <c r="AD421" s="38">
        <v>0.0</v>
      </c>
      <c r="AE421" s="38">
        <v>931.0</v>
      </c>
      <c r="AF421" s="38"/>
      <c r="AG421" s="38"/>
      <c r="AH421" s="38"/>
      <c r="AJ421" s="37">
        <f t="shared" ref="AJ421:AJ431" si="48">SUM(B421:AI421)</f>
        <v>10064</v>
      </c>
    </row>
    <row r="422" ht="12.0" customHeight="1">
      <c r="A422" s="5"/>
      <c r="B422" s="4" t="s">
        <v>186</v>
      </c>
      <c r="C422" s="38"/>
      <c r="D422" s="38"/>
      <c r="E422" s="38">
        <v>0.0</v>
      </c>
      <c r="F422" s="38"/>
      <c r="G422" s="38">
        <v>38.0</v>
      </c>
      <c r="H422" s="38"/>
      <c r="I422" s="38"/>
      <c r="J422" s="38">
        <v>2.0</v>
      </c>
      <c r="K422" s="38">
        <v>0.0</v>
      </c>
      <c r="L422" s="38"/>
      <c r="M422" s="38">
        <v>0.0</v>
      </c>
      <c r="N422" s="38">
        <v>131.0</v>
      </c>
      <c r="O422" s="38"/>
      <c r="P422" s="38">
        <v>0.0</v>
      </c>
      <c r="Q422" s="38"/>
      <c r="R422" s="38">
        <v>0.0</v>
      </c>
      <c r="S422" s="38">
        <v>0.0</v>
      </c>
      <c r="T422" s="38"/>
      <c r="U422" s="38">
        <v>0.0</v>
      </c>
      <c r="V422" s="38">
        <v>0.0</v>
      </c>
      <c r="W422" s="38">
        <v>0.0</v>
      </c>
      <c r="X422" s="38">
        <v>0.0</v>
      </c>
      <c r="Y422" s="38"/>
      <c r="Z422" s="38">
        <v>28.0</v>
      </c>
      <c r="AA422" s="38">
        <v>0.0</v>
      </c>
      <c r="AB422" s="38"/>
      <c r="AC422" s="38">
        <v>0.0</v>
      </c>
      <c r="AD422" s="38">
        <v>693.0</v>
      </c>
      <c r="AE422" s="38">
        <v>906.0</v>
      </c>
      <c r="AF422" s="38"/>
      <c r="AG422" s="38"/>
      <c r="AH422" s="38"/>
      <c r="AJ422" s="37">
        <f t="shared" si="48"/>
        <v>1798</v>
      </c>
    </row>
    <row r="423" ht="12.0" customHeight="1">
      <c r="A423" s="5"/>
      <c r="B423" s="4" t="s">
        <v>187</v>
      </c>
      <c r="C423" s="38"/>
      <c r="D423" s="38"/>
      <c r="E423" s="38">
        <v>0.0</v>
      </c>
      <c r="F423" s="38"/>
      <c r="G423" s="38"/>
      <c r="H423" s="38"/>
      <c r="I423" s="38"/>
      <c r="J423" s="38">
        <v>0.0</v>
      </c>
      <c r="K423" s="38">
        <v>0.0</v>
      </c>
      <c r="L423" s="38"/>
      <c r="M423" s="38">
        <v>0.0</v>
      </c>
      <c r="N423" s="38"/>
      <c r="O423" s="38"/>
      <c r="P423" s="38">
        <v>0.0</v>
      </c>
      <c r="Q423" s="38"/>
      <c r="R423" s="38">
        <v>0.0</v>
      </c>
      <c r="S423" s="38">
        <v>0.0</v>
      </c>
      <c r="T423" s="38"/>
      <c r="U423" s="38">
        <v>0.0</v>
      </c>
      <c r="V423" s="38">
        <v>0.0</v>
      </c>
      <c r="W423" s="38">
        <v>0.0</v>
      </c>
      <c r="X423" s="38">
        <v>0.0</v>
      </c>
      <c r="Y423" s="38"/>
      <c r="Z423" s="38"/>
      <c r="AA423" s="38">
        <v>0.0</v>
      </c>
      <c r="AB423" s="38"/>
      <c r="AC423" s="38">
        <v>0.0</v>
      </c>
      <c r="AD423" s="38">
        <v>0.0</v>
      </c>
      <c r="AE423" s="38"/>
      <c r="AF423" s="38"/>
      <c r="AG423" s="38"/>
      <c r="AH423" s="38"/>
      <c r="AJ423" s="37">
        <f t="shared" si="48"/>
        <v>0</v>
      </c>
    </row>
    <row r="424" ht="12.0" customHeight="1">
      <c r="A424" s="5"/>
      <c r="B424" s="4" t="s">
        <v>188</v>
      </c>
      <c r="C424" s="38"/>
      <c r="D424" s="38"/>
      <c r="E424" s="38">
        <v>0.0</v>
      </c>
      <c r="F424" s="38"/>
      <c r="G424" s="38">
        <v>336.0</v>
      </c>
      <c r="H424" s="38"/>
      <c r="I424" s="38"/>
      <c r="J424" s="38">
        <v>0.0</v>
      </c>
      <c r="K424" s="38">
        <v>0.0</v>
      </c>
      <c r="L424" s="38"/>
      <c r="M424" s="38">
        <v>0.0</v>
      </c>
      <c r="N424" s="38">
        <v>120.0</v>
      </c>
      <c r="O424" s="38"/>
      <c r="P424" s="38">
        <v>0.0</v>
      </c>
      <c r="Q424" s="38"/>
      <c r="R424" s="38">
        <v>0.0</v>
      </c>
      <c r="S424" s="38">
        <v>345.0</v>
      </c>
      <c r="T424" s="38"/>
      <c r="U424" s="38">
        <v>108.69</v>
      </c>
      <c r="V424" s="38">
        <v>0.0</v>
      </c>
      <c r="W424" s="38">
        <v>0.0</v>
      </c>
      <c r="X424" s="38">
        <v>0.0</v>
      </c>
      <c r="Y424" s="38"/>
      <c r="Z424" s="38">
        <v>20.0</v>
      </c>
      <c r="AA424" s="38">
        <v>0.0</v>
      </c>
      <c r="AB424" s="38"/>
      <c r="AC424" s="38">
        <v>0.0</v>
      </c>
      <c r="AD424" s="38">
        <v>0.0</v>
      </c>
      <c r="AE424" s="38"/>
      <c r="AF424" s="38"/>
      <c r="AG424" s="38"/>
      <c r="AH424" s="38"/>
      <c r="AJ424" s="37">
        <f t="shared" si="48"/>
        <v>929.69</v>
      </c>
    </row>
    <row r="425" ht="12.0" customHeight="1">
      <c r="A425" s="5"/>
      <c r="B425" s="4" t="s">
        <v>189</v>
      </c>
      <c r="C425" s="38"/>
      <c r="D425" s="38"/>
      <c r="E425" s="38">
        <v>0.0</v>
      </c>
      <c r="F425" s="38"/>
      <c r="G425" s="38"/>
      <c r="H425" s="38"/>
      <c r="I425" s="38"/>
      <c r="J425" s="38">
        <v>0.0</v>
      </c>
      <c r="K425" s="38">
        <v>0.0</v>
      </c>
      <c r="L425" s="38"/>
      <c r="M425" s="38">
        <v>0.0</v>
      </c>
      <c r="N425" s="38">
        <v>39.0</v>
      </c>
      <c r="O425" s="38"/>
      <c r="P425" s="38">
        <v>0.0</v>
      </c>
      <c r="Q425" s="38"/>
      <c r="R425" s="38">
        <v>0.0</v>
      </c>
      <c r="S425" s="38">
        <v>0.0</v>
      </c>
      <c r="T425" s="38"/>
      <c r="U425" s="38">
        <v>0.0</v>
      </c>
      <c r="V425" s="38">
        <v>0.0</v>
      </c>
      <c r="W425" s="38">
        <v>0.0</v>
      </c>
      <c r="X425" s="38">
        <v>0.0</v>
      </c>
      <c r="Y425" s="38"/>
      <c r="Z425" s="38"/>
      <c r="AA425" s="38">
        <v>0.0</v>
      </c>
      <c r="AB425" s="38"/>
      <c r="AC425" s="38">
        <v>0.0</v>
      </c>
      <c r="AD425" s="38">
        <v>0.0</v>
      </c>
      <c r="AE425" s="38"/>
      <c r="AF425" s="38"/>
      <c r="AG425" s="38"/>
      <c r="AH425" s="38"/>
      <c r="AJ425" s="37">
        <f t="shared" si="48"/>
        <v>39</v>
      </c>
    </row>
    <row r="426" ht="12.0" customHeight="1">
      <c r="A426" s="5"/>
      <c r="B426" s="4" t="s">
        <v>190</v>
      </c>
      <c r="C426" s="38"/>
      <c r="D426" s="38"/>
      <c r="E426" s="38">
        <v>0.0</v>
      </c>
      <c r="F426" s="38"/>
      <c r="G426" s="38">
        <v>99.0</v>
      </c>
      <c r="H426" s="38"/>
      <c r="I426" s="38"/>
      <c r="J426" s="38">
        <v>0.0</v>
      </c>
      <c r="K426" s="38">
        <v>0.0</v>
      </c>
      <c r="L426" s="38"/>
      <c r="M426" s="38">
        <v>0.0</v>
      </c>
      <c r="N426" s="38">
        <v>80.0</v>
      </c>
      <c r="O426" s="38"/>
      <c r="P426" s="38">
        <v>0.0</v>
      </c>
      <c r="Q426" s="38"/>
      <c r="R426" s="38">
        <v>0.0</v>
      </c>
      <c r="S426" s="38">
        <v>232.0</v>
      </c>
      <c r="T426" s="38"/>
      <c r="U426" s="38">
        <v>0.0</v>
      </c>
      <c r="V426" s="38">
        <v>0.0</v>
      </c>
      <c r="W426" s="38">
        <v>0.0</v>
      </c>
      <c r="X426" s="38">
        <v>0.0</v>
      </c>
      <c r="Y426" s="38"/>
      <c r="Z426" s="38"/>
      <c r="AA426" s="38">
        <v>0.0</v>
      </c>
      <c r="AB426" s="38"/>
      <c r="AC426" s="38">
        <v>0.0</v>
      </c>
      <c r="AD426" s="38">
        <v>0.0</v>
      </c>
      <c r="AE426" s="38"/>
      <c r="AF426" s="38"/>
      <c r="AG426" s="38"/>
      <c r="AH426" s="38"/>
      <c r="AJ426" s="37">
        <f t="shared" si="48"/>
        <v>411</v>
      </c>
    </row>
    <row r="427" ht="12.0" customHeight="1">
      <c r="A427" s="5"/>
      <c r="B427" s="4" t="s">
        <v>191</v>
      </c>
      <c r="C427" s="38"/>
      <c r="D427" s="38"/>
      <c r="E427" s="38">
        <v>0.0</v>
      </c>
      <c r="F427" s="38"/>
      <c r="G427" s="38"/>
      <c r="H427" s="38"/>
      <c r="I427" s="38"/>
      <c r="J427" s="38">
        <v>0.0</v>
      </c>
      <c r="K427" s="38">
        <v>0.0</v>
      </c>
      <c r="L427" s="38"/>
      <c r="M427" s="38">
        <v>0.0</v>
      </c>
      <c r="N427" s="38"/>
      <c r="O427" s="38"/>
      <c r="P427" s="38">
        <v>0.0</v>
      </c>
      <c r="Q427" s="38"/>
      <c r="R427" s="38">
        <v>0.0</v>
      </c>
      <c r="S427" s="38">
        <v>58.0</v>
      </c>
      <c r="T427" s="38"/>
      <c r="U427" s="38">
        <v>0.0</v>
      </c>
      <c r="V427" s="38">
        <v>0.0</v>
      </c>
      <c r="W427" s="38">
        <v>0.0</v>
      </c>
      <c r="X427" s="38">
        <v>0.0</v>
      </c>
      <c r="Y427" s="38"/>
      <c r="Z427" s="38">
        <v>7.0</v>
      </c>
      <c r="AA427" s="38">
        <v>0.0</v>
      </c>
      <c r="AB427" s="38"/>
      <c r="AC427" s="38">
        <v>0.0</v>
      </c>
      <c r="AD427" s="38">
        <v>0.0</v>
      </c>
      <c r="AE427" s="38"/>
      <c r="AF427" s="38"/>
      <c r="AG427" s="38"/>
      <c r="AH427" s="38"/>
      <c r="AJ427" s="37">
        <f t="shared" si="48"/>
        <v>65</v>
      </c>
    </row>
    <row r="428" ht="12.0" customHeight="1">
      <c r="A428" s="5"/>
      <c r="B428" s="4" t="s">
        <v>192</v>
      </c>
      <c r="C428" s="38"/>
      <c r="D428" s="38"/>
      <c r="E428" s="38">
        <v>0.0</v>
      </c>
      <c r="F428" s="38"/>
      <c r="G428" s="38"/>
      <c r="H428" s="38"/>
      <c r="I428" s="38"/>
      <c r="J428" s="38">
        <v>0.0</v>
      </c>
      <c r="K428" s="38">
        <v>0.0</v>
      </c>
      <c r="L428" s="38"/>
      <c r="M428" s="38">
        <v>0.0</v>
      </c>
      <c r="N428" s="38"/>
      <c r="O428" s="38"/>
      <c r="P428" s="38">
        <v>0.0</v>
      </c>
      <c r="Q428" s="38"/>
      <c r="R428" s="38">
        <v>0.0</v>
      </c>
      <c r="S428" s="38">
        <v>0.0</v>
      </c>
      <c r="T428" s="38"/>
      <c r="U428" s="38">
        <v>0.0</v>
      </c>
      <c r="V428" s="38">
        <v>0.0</v>
      </c>
      <c r="W428" s="38">
        <v>0.0</v>
      </c>
      <c r="X428" s="38">
        <v>0.0</v>
      </c>
      <c r="Y428" s="38"/>
      <c r="Z428" s="38"/>
      <c r="AA428" s="38">
        <v>0.0</v>
      </c>
      <c r="AB428" s="38"/>
      <c r="AC428" s="38">
        <v>0.0</v>
      </c>
      <c r="AD428" s="38">
        <v>0.0</v>
      </c>
      <c r="AE428" s="38"/>
      <c r="AF428" s="38"/>
      <c r="AG428" s="38"/>
      <c r="AH428" s="38"/>
      <c r="AJ428" s="37">
        <f t="shared" si="48"/>
        <v>0</v>
      </c>
    </row>
    <row r="429" ht="12.0" customHeight="1">
      <c r="A429" s="5"/>
      <c r="B429" s="4" t="s">
        <v>193</v>
      </c>
      <c r="C429" s="38"/>
      <c r="D429" s="38"/>
      <c r="E429" s="38">
        <v>0.0</v>
      </c>
      <c r="F429" s="38"/>
      <c r="G429" s="38"/>
      <c r="H429" s="38"/>
      <c r="I429" s="38"/>
      <c r="J429" s="38">
        <v>0.0</v>
      </c>
      <c r="K429" s="38">
        <v>0.0</v>
      </c>
      <c r="L429" s="38"/>
      <c r="M429" s="38">
        <v>0.0</v>
      </c>
      <c r="N429" s="38"/>
      <c r="O429" s="38"/>
      <c r="P429" s="38">
        <v>0.0</v>
      </c>
      <c r="Q429" s="38"/>
      <c r="R429" s="38">
        <v>0.0</v>
      </c>
      <c r="S429" s="38">
        <v>53.0</v>
      </c>
      <c r="T429" s="38"/>
      <c r="U429" s="38">
        <v>0.0</v>
      </c>
      <c r="V429" s="38">
        <v>0.0</v>
      </c>
      <c r="W429" s="38">
        <v>0.0</v>
      </c>
      <c r="X429" s="38">
        <v>0.0</v>
      </c>
      <c r="Y429" s="38"/>
      <c r="Z429" s="38">
        <v>24.0</v>
      </c>
      <c r="AA429" s="38">
        <v>0.0</v>
      </c>
      <c r="AB429" s="38"/>
      <c r="AC429" s="38">
        <v>0.0</v>
      </c>
      <c r="AD429" s="38">
        <v>0.0</v>
      </c>
      <c r="AE429" s="38"/>
      <c r="AF429" s="38"/>
      <c r="AG429" s="38"/>
      <c r="AH429" s="38"/>
      <c r="AJ429" s="37">
        <f t="shared" si="48"/>
        <v>77</v>
      </c>
    </row>
    <row r="430" ht="12.0" customHeight="1">
      <c r="A430" s="5"/>
      <c r="B430" s="4" t="s">
        <v>194</v>
      </c>
      <c r="C430" s="38"/>
      <c r="D430" s="38"/>
      <c r="E430" s="38">
        <v>0.0</v>
      </c>
      <c r="F430" s="38"/>
      <c r="G430" s="38"/>
      <c r="H430" s="38"/>
      <c r="I430" s="38"/>
      <c r="J430" s="38">
        <v>0.0</v>
      </c>
      <c r="K430" s="38">
        <v>0.0</v>
      </c>
      <c r="L430" s="38"/>
      <c r="M430" s="38">
        <v>0.0</v>
      </c>
      <c r="N430" s="38"/>
      <c r="O430" s="38"/>
      <c r="P430" s="38">
        <v>0.0</v>
      </c>
      <c r="Q430" s="38"/>
      <c r="R430" s="38">
        <v>0.0</v>
      </c>
      <c r="S430" s="38">
        <v>0.0</v>
      </c>
      <c r="T430" s="38"/>
      <c r="U430" s="38">
        <v>0.0</v>
      </c>
      <c r="V430" s="38">
        <v>0.0</v>
      </c>
      <c r="W430" s="38">
        <v>0.0</v>
      </c>
      <c r="X430" s="38">
        <v>0.0</v>
      </c>
      <c r="Y430" s="38"/>
      <c r="Z430" s="38"/>
      <c r="AA430" s="38">
        <v>0.0</v>
      </c>
      <c r="AB430" s="38"/>
      <c r="AC430" s="38">
        <v>0.0</v>
      </c>
      <c r="AD430" s="38">
        <v>0.0</v>
      </c>
      <c r="AE430" s="38"/>
      <c r="AF430" s="38"/>
      <c r="AG430" s="38"/>
      <c r="AH430" s="38"/>
      <c r="AJ430" s="37">
        <f t="shared" si="48"/>
        <v>0</v>
      </c>
    </row>
    <row r="431" ht="12.0" customHeight="1">
      <c r="A431" s="5"/>
      <c r="B431" s="4" t="s">
        <v>93</v>
      </c>
      <c r="C431" s="38">
        <v>92.0</v>
      </c>
      <c r="D431" s="38"/>
      <c r="E431" s="38">
        <v>0.0</v>
      </c>
      <c r="F431" s="38"/>
      <c r="G431" s="38">
        <v>2325.0</v>
      </c>
      <c r="H431" s="38"/>
      <c r="I431" s="38">
        <v>1215.0</v>
      </c>
      <c r="J431" s="38">
        <v>0.0</v>
      </c>
      <c r="K431" s="38">
        <v>0.0</v>
      </c>
      <c r="L431" s="38"/>
      <c r="M431" s="38">
        <v>0.0</v>
      </c>
      <c r="N431" s="38">
        <v>19.0</v>
      </c>
      <c r="O431" s="38"/>
      <c r="P431" s="38">
        <v>0.0</v>
      </c>
      <c r="Q431" s="38"/>
      <c r="R431" s="38">
        <v>0.0</v>
      </c>
      <c r="S431" s="38">
        <v>0.0</v>
      </c>
      <c r="T431" s="38"/>
      <c r="U431" s="38">
        <v>0.0</v>
      </c>
      <c r="V431" s="38">
        <v>0.0</v>
      </c>
      <c r="W431" s="38">
        <v>0.0</v>
      </c>
      <c r="X431" s="38">
        <v>0.0</v>
      </c>
      <c r="Y431" s="38"/>
      <c r="Z431" s="38"/>
      <c r="AA431" s="38">
        <v>0.0</v>
      </c>
      <c r="AB431" s="38"/>
      <c r="AC431" s="38">
        <v>0.0</v>
      </c>
      <c r="AD431" s="38">
        <v>0.0</v>
      </c>
      <c r="AE431" s="38"/>
      <c r="AF431" s="38">
        <v>210.0</v>
      </c>
      <c r="AG431" s="38">
        <v>24.0</v>
      </c>
      <c r="AH431" s="38"/>
      <c r="AJ431" s="37">
        <f t="shared" si="48"/>
        <v>3885</v>
      </c>
    </row>
    <row r="432" ht="12.0" customHeight="1">
      <c r="A432" s="5"/>
      <c r="B432" s="35" t="s">
        <v>166</v>
      </c>
      <c r="C432" s="39">
        <v>92.0</v>
      </c>
      <c r="D432" s="39">
        <v>0.0</v>
      </c>
      <c r="E432" s="39">
        <v>0.0</v>
      </c>
      <c r="F432" s="39">
        <v>0.0</v>
      </c>
      <c r="G432" s="39">
        <v>3948.0</v>
      </c>
      <c r="H432" s="39">
        <v>0.0</v>
      </c>
      <c r="I432" s="39">
        <v>1215.0</v>
      </c>
      <c r="J432" s="39">
        <v>2.0</v>
      </c>
      <c r="K432" s="39">
        <v>185.0</v>
      </c>
      <c r="L432" s="39">
        <v>0.0</v>
      </c>
      <c r="M432" s="39">
        <v>0.0</v>
      </c>
      <c r="N432" s="39">
        <v>389.0</v>
      </c>
      <c r="O432" s="39">
        <v>0.0</v>
      </c>
      <c r="P432" s="39">
        <v>0.0</v>
      </c>
      <c r="Q432" s="39">
        <v>0.0</v>
      </c>
      <c r="R432" s="39">
        <v>0.0</v>
      </c>
      <c r="S432" s="39">
        <v>5271.0</v>
      </c>
      <c r="T432" s="39">
        <v>0.0</v>
      </c>
      <c r="U432" s="39">
        <v>139.69</v>
      </c>
      <c r="V432" s="39">
        <v>0.0</v>
      </c>
      <c r="W432" s="39">
        <v>0.0</v>
      </c>
      <c r="X432" s="39">
        <v>0.0</v>
      </c>
      <c r="Y432" s="39">
        <v>0.0</v>
      </c>
      <c r="Z432" s="39">
        <v>3263.0</v>
      </c>
      <c r="AA432" s="39">
        <v>0.0</v>
      </c>
      <c r="AB432" s="39">
        <v>0.0</v>
      </c>
      <c r="AC432" s="39">
        <v>0.0</v>
      </c>
      <c r="AD432" s="39">
        <v>693.0</v>
      </c>
      <c r="AE432" s="39">
        <v>1837.0</v>
      </c>
      <c r="AF432" s="39">
        <v>210.0</v>
      </c>
      <c r="AG432" s="39">
        <v>24.0</v>
      </c>
      <c r="AH432" s="39">
        <v>0.0</v>
      </c>
      <c r="AJ432" s="39">
        <f>SUM(AJ421:AJ431)</f>
        <v>17268.69</v>
      </c>
    </row>
    <row r="433" ht="12.0" customHeight="1">
      <c r="A433" s="5"/>
      <c r="B433" s="35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J433" s="41"/>
    </row>
    <row r="434" ht="12.0" customHeight="1">
      <c r="A434" s="5"/>
      <c r="B434" s="4"/>
      <c r="C434" s="55" t="s">
        <v>2</v>
      </c>
      <c r="D434" s="55" t="s">
        <v>2</v>
      </c>
      <c r="E434" s="55" t="s">
        <v>2</v>
      </c>
      <c r="F434" s="55" t="s">
        <v>2</v>
      </c>
      <c r="G434" s="55" t="s">
        <v>2</v>
      </c>
      <c r="H434" s="55" t="s">
        <v>2</v>
      </c>
      <c r="I434" s="55" t="s">
        <v>2</v>
      </c>
      <c r="J434" s="55" t="s">
        <v>2</v>
      </c>
      <c r="K434" s="55" t="s">
        <v>2</v>
      </c>
      <c r="L434" s="55" t="s">
        <v>2</v>
      </c>
      <c r="M434" s="55" t="s">
        <v>2</v>
      </c>
      <c r="N434" s="55" t="s">
        <v>2</v>
      </c>
      <c r="O434" s="55" t="s">
        <v>2</v>
      </c>
      <c r="P434" s="55" t="s">
        <v>2</v>
      </c>
      <c r="Q434" s="55" t="s">
        <v>2</v>
      </c>
      <c r="R434" s="55" t="s">
        <v>2</v>
      </c>
      <c r="S434" s="55" t="s">
        <v>2</v>
      </c>
      <c r="T434" s="55" t="s">
        <v>2</v>
      </c>
      <c r="U434" s="55" t="s">
        <v>2</v>
      </c>
      <c r="V434" s="55" t="s">
        <v>2</v>
      </c>
      <c r="W434" s="55" t="s">
        <v>2</v>
      </c>
      <c r="X434" s="55" t="s">
        <v>2</v>
      </c>
      <c r="Y434" s="55" t="s">
        <v>2</v>
      </c>
      <c r="Z434" s="55" t="s">
        <v>2</v>
      </c>
      <c r="AA434" s="55" t="s">
        <v>2</v>
      </c>
      <c r="AB434" s="55" t="s">
        <v>2</v>
      </c>
      <c r="AC434" s="55" t="s">
        <v>2</v>
      </c>
      <c r="AD434" s="55" t="s">
        <v>2</v>
      </c>
      <c r="AE434" s="55" t="s">
        <v>2</v>
      </c>
      <c r="AF434" s="55" t="s">
        <v>2</v>
      </c>
      <c r="AG434" s="55" t="s">
        <v>2</v>
      </c>
      <c r="AH434" s="55" t="s">
        <v>2</v>
      </c>
      <c r="AJ434" s="55" t="str">
        <f>+AJ$7</f>
        <v>2024/25</v>
      </c>
    </row>
    <row r="435" ht="12.0" customHeight="1">
      <c r="A435" s="5"/>
      <c r="B435" s="35" t="s">
        <v>166</v>
      </c>
      <c r="C435" s="70" t="s">
        <v>44</v>
      </c>
      <c r="D435" s="70" t="s">
        <v>44</v>
      </c>
      <c r="E435" s="70" t="s">
        <v>44</v>
      </c>
      <c r="F435" s="70" t="s">
        <v>44</v>
      </c>
      <c r="G435" s="70" t="s">
        <v>44</v>
      </c>
      <c r="H435" s="70" t="s">
        <v>44</v>
      </c>
      <c r="I435" s="70" t="s">
        <v>44</v>
      </c>
      <c r="J435" s="70" t="s">
        <v>44</v>
      </c>
      <c r="K435" s="70" t="s">
        <v>44</v>
      </c>
      <c r="L435" s="70" t="s">
        <v>44</v>
      </c>
      <c r="M435" s="70" t="s">
        <v>44</v>
      </c>
      <c r="N435" s="70" t="s">
        <v>44</v>
      </c>
      <c r="O435" s="70" t="s">
        <v>44</v>
      </c>
      <c r="P435" s="70" t="s">
        <v>44</v>
      </c>
      <c r="Q435" s="70" t="s">
        <v>44</v>
      </c>
      <c r="R435" s="70" t="s">
        <v>44</v>
      </c>
      <c r="S435" s="70" t="s">
        <v>44</v>
      </c>
      <c r="T435" s="70" t="s">
        <v>44</v>
      </c>
      <c r="U435" s="70" t="s">
        <v>44</v>
      </c>
      <c r="V435" s="70" t="s">
        <v>44</v>
      </c>
      <c r="W435" s="70" t="s">
        <v>44</v>
      </c>
      <c r="X435" s="70" t="s">
        <v>44</v>
      </c>
      <c r="Y435" s="70" t="s">
        <v>44</v>
      </c>
      <c r="Z435" s="70" t="s">
        <v>44</v>
      </c>
      <c r="AA435" s="70" t="s">
        <v>44</v>
      </c>
      <c r="AB435" s="70" t="s">
        <v>44</v>
      </c>
      <c r="AC435" s="70" t="s">
        <v>44</v>
      </c>
      <c r="AD435" s="70" t="s">
        <v>44</v>
      </c>
      <c r="AE435" s="70" t="s">
        <v>44</v>
      </c>
      <c r="AF435" s="70" t="s">
        <v>44</v>
      </c>
      <c r="AG435" s="70" t="s">
        <v>44</v>
      </c>
      <c r="AH435" s="70" t="s">
        <v>44</v>
      </c>
      <c r="AJ435" s="70" t="s">
        <v>44</v>
      </c>
    </row>
    <row r="436" ht="12.0" customHeight="1">
      <c r="A436" s="5"/>
      <c r="B436" s="4" t="s">
        <v>185</v>
      </c>
      <c r="C436" s="39">
        <v>11288.0</v>
      </c>
      <c r="D436" s="39">
        <v>578.0</v>
      </c>
      <c r="E436" s="39">
        <v>4020.1568150997145</v>
      </c>
      <c r="F436" s="39">
        <v>6275.0</v>
      </c>
      <c r="G436" s="39">
        <v>14962.0</v>
      </c>
      <c r="H436" s="39">
        <v>713.0</v>
      </c>
      <c r="I436" s="39">
        <v>8259.0</v>
      </c>
      <c r="J436" s="39">
        <v>6169.0</v>
      </c>
      <c r="K436" s="39">
        <v>5985.0</v>
      </c>
      <c r="L436" s="39">
        <v>2855.0</v>
      </c>
      <c r="M436" s="39">
        <v>5160.0</v>
      </c>
      <c r="N436" s="39">
        <v>8008.0</v>
      </c>
      <c r="O436" s="39">
        <v>8959.457999999999</v>
      </c>
      <c r="P436" s="39">
        <v>2584.0</v>
      </c>
      <c r="Q436" s="39">
        <v>1384.0</v>
      </c>
      <c r="R436" s="39">
        <v>5160.0</v>
      </c>
      <c r="S436" s="39">
        <v>45999.0</v>
      </c>
      <c r="T436" s="39">
        <v>7050.0</v>
      </c>
      <c r="U436" s="39">
        <v>1605.07</v>
      </c>
      <c r="V436" s="39">
        <v>5663.0</v>
      </c>
      <c r="W436" s="39">
        <v>4685.0</v>
      </c>
      <c r="X436" s="39">
        <v>8314.0</v>
      </c>
      <c r="Y436" s="39">
        <v>4023.0</v>
      </c>
      <c r="Z436" s="39">
        <v>77991.0</v>
      </c>
      <c r="AA436" s="39">
        <v>1062.997</v>
      </c>
      <c r="AB436" s="39">
        <v>2638.0</v>
      </c>
      <c r="AC436" s="39">
        <v>9474.0</v>
      </c>
      <c r="AD436" s="39">
        <v>12109.0</v>
      </c>
      <c r="AE436" s="39">
        <v>22458.0</v>
      </c>
      <c r="AF436" s="39">
        <v>12209.0</v>
      </c>
      <c r="AG436" s="39">
        <v>13300.0</v>
      </c>
      <c r="AH436" s="39">
        <v>15728.0</v>
      </c>
      <c r="AJ436" s="39">
        <f t="shared" ref="AJ436:AJ446" si="49">AJ331+AJ346+AJ361+AJ376+AJ391+AJ406+AJ421</f>
        <v>336668.6818</v>
      </c>
    </row>
    <row r="437" ht="12.0" customHeight="1">
      <c r="A437" s="5"/>
      <c r="B437" s="4" t="s">
        <v>186</v>
      </c>
      <c r="C437" s="39">
        <v>2612.0</v>
      </c>
      <c r="D437" s="39">
        <v>202.0</v>
      </c>
      <c r="E437" s="39">
        <v>2237.7699699490936</v>
      </c>
      <c r="F437" s="39">
        <v>1441.0</v>
      </c>
      <c r="G437" s="39">
        <v>5656.0</v>
      </c>
      <c r="H437" s="39">
        <v>440.0</v>
      </c>
      <c r="I437" s="39">
        <v>8412.0</v>
      </c>
      <c r="J437" s="39">
        <v>2632.0</v>
      </c>
      <c r="K437" s="39">
        <v>1829.0</v>
      </c>
      <c r="L437" s="39">
        <v>0.0</v>
      </c>
      <c r="M437" s="39">
        <v>4462.0</v>
      </c>
      <c r="N437" s="39">
        <v>2773.0</v>
      </c>
      <c r="O437" s="39">
        <v>22376.310999999998</v>
      </c>
      <c r="P437" s="39">
        <v>651.0</v>
      </c>
      <c r="Q437" s="39">
        <v>401.0</v>
      </c>
      <c r="R437" s="39">
        <v>2847.0</v>
      </c>
      <c r="S437" s="39">
        <v>0.0</v>
      </c>
      <c r="T437" s="39">
        <v>2125.0</v>
      </c>
      <c r="U437" s="39">
        <v>194.07</v>
      </c>
      <c r="V437" s="39">
        <v>77.0</v>
      </c>
      <c r="W437" s="39">
        <v>1335.0</v>
      </c>
      <c r="X437" s="39">
        <v>4610.0</v>
      </c>
      <c r="Y437" s="39">
        <v>5387.0</v>
      </c>
      <c r="Z437" s="39">
        <v>14501.0</v>
      </c>
      <c r="AA437" s="39">
        <v>158.437</v>
      </c>
      <c r="AB437" s="39">
        <v>1583.0</v>
      </c>
      <c r="AC437" s="39">
        <v>935.0</v>
      </c>
      <c r="AD437" s="39">
        <v>4951.0</v>
      </c>
      <c r="AE437" s="39">
        <v>2898.0</v>
      </c>
      <c r="AF437" s="39">
        <v>4266.0</v>
      </c>
      <c r="AG437" s="39">
        <v>2441.0</v>
      </c>
      <c r="AH437" s="39">
        <v>8943.0</v>
      </c>
      <c r="AJ437" s="39">
        <f t="shared" si="49"/>
        <v>113376.588</v>
      </c>
    </row>
    <row r="438" ht="12.0" customHeight="1">
      <c r="A438" s="5"/>
      <c r="B438" s="4" t="s">
        <v>187</v>
      </c>
      <c r="C438" s="39">
        <v>0.0</v>
      </c>
      <c r="D438" s="39">
        <v>0.0</v>
      </c>
      <c r="E438" s="39">
        <v>0.0</v>
      </c>
      <c r="F438" s="39">
        <v>0.0</v>
      </c>
      <c r="G438" s="39">
        <v>0.0</v>
      </c>
      <c r="H438" s="39">
        <v>0.0</v>
      </c>
      <c r="I438" s="39">
        <v>0.0</v>
      </c>
      <c r="J438" s="39">
        <v>0.0</v>
      </c>
      <c r="K438" s="39">
        <v>0.0</v>
      </c>
      <c r="L438" s="39">
        <v>0.0</v>
      </c>
      <c r="M438" s="39">
        <v>2892.0</v>
      </c>
      <c r="N438" s="39">
        <v>0.0</v>
      </c>
      <c r="O438" s="39">
        <v>0.0</v>
      </c>
      <c r="P438" s="39">
        <v>0.0</v>
      </c>
      <c r="Q438" s="39">
        <v>0.0</v>
      </c>
      <c r="R438" s="39">
        <v>0.0</v>
      </c>
      <c r="S438" s="39">
        <v>0.0</v>
      </c>
      <c r="T438" s="39">
        <v>0.0</v>
      </c>
      <c r="U438" s="39">
        <v>0.0</v>
      </c>
      <c r="V438" s="39">
        <v>359.0</v>
      </c>
      <c r="W438" s="39">
        <v>0.0</v>
      </c>
      <c r="X438" s="39">
        <v>0.0</v>
      </c>
      <c r="Y438" s="39">
        <v>0.0</v>
      </c>
      <c r="Z438" s="39">
        <v>0.0</v>
      </c>
      <c r="AA438" s="39">
        <v>0.0</v>
      </c>
      <c r="AB438" s="39">
        <v>1360.0</v>
      </c>
      <c r="AC438" s="39">
        <v>0.0</v>
      </c>
      <c r="AD438" s="39">
        <v>0.0</v>
      </c>
      <c r="AE438" s="39">
        <v>0.0</v>
      </c>
      <c r="AF438" s="39">
        <v>0.0</v>
      </c>
      <c r="AG438" s="39">
        <v>0.0</v>
      </c>
      <c r="AH438" s="39">
        <v>0.0</v>
      </c>
      <c r="AJ438" s="39">
        <f t="shared" si="49"/>
        <v>4611</v>
      </c>
    </row>
    <row r="439" ht="12.0" customHeight="1">
      <c r="A439" s="5"/>
      <c r="B439" s="4" t="s">
        <v>188</v>
      </c>
      <c r="C439" s="39">
        <v>8037.0</v>
      </c>
      <c r="D439" s="39">
        <v>232.0</v>
      </c>
      <c r="E439" s="39">
        <v>7126.214851385279</v>
      </c>
      <c r="F439" s="39">
        <v>7314.0</v>
      </c>
      <c r="G439" s="39">
        <v>9073.0</v>
      </c>
      <c r="H439" s="39">
        <v>1904.0</v>
      </c>
      <c r="I439" s="39">
        <v>26754.0</v>
      </c>
      <c r="J439" s="39">
        <v>4937.0</v>
      </c>
      <c r="K439" s="39">
        <v>4617.0</v>
      </c>
      <c r="L439" s="39">
        <v>388.0</v>
      </c>
      <c r="M439" s="39">
        <v>5218.0</v>
      </c>
      <c r="N439" s="39">
        <v>5438.0</v>
      </c>
      <c r="O439" s="39">
        <v>10704.819</v>
      </c>
      <c r="P439" s="39">
        <v>3965.0</v>
      </c>
      <c r="Q439" s="39">
        <v>2078.0</v>
      </c>
      <c r="R439" s="39">
        <v>6744.0</v>
      </c>
      <c r="S439" s="39">
        <v>9631.0</v>
      </c>
      <c r="T439" s="39">
        <v>7126.0</v>
      </c>
      <c r="U439" s="39">
        <v>1494.41</v>
      </c>
      <c r="V439" s="39">
        <v>8398.0</v>
      </c>
      <c r="W439" s="39">
        <v>9925.0</v>
      </c>
      <c r="X439" s="39">
        <v>24969.0</v>
      </c>
      <c r="Y439" s="39">
        <v>3125.0</v>
      </c>
      <c r="Z439" s="39">
        <v>47574.0</v>
      </c>
      <c r="AA439" s="39">
        <v>266.791</v>
      </c>
      <c r="AB439" s="39">
        <v>2452.5</v>
      </c>
      <c r="AC439" s="39">
        <v>9648.0</v>
      </c>
      <c r="AD439" s="39">
        <v>15782.0</v>
      </c>
      <c r="AE439" s="39">
        <v>15742.0</v>
      </c>
      <c r="AF439" s="39">
        <v>11105.0</v>
      </c>
      <c r="AG439" s="39">
        <v>14954.0</v>
      </c>
      <c r="AH439" s="39">
        <v>19827.0</v>
      </c>
      <c r="AJ439" s="39">
        <f t="shared" si="49"/>
        <v>306549.7349</v>
      </c>
    </row>
    <row r="440" ht="12.0" customHeight="1">
      <c r="A440" s="5"/>
      <c r="B440" s="4" t="s">
        <v>189</v>
      </c>
      <c r="C440" s="39">
        <v>3872.0</v>
      </c>
      <c r="D440" s="39">
        <v>0.0</v>
      </c>
      <c r="E440" s="39">
        <v>0.0</v>
      </c>
      <c r="F440" s="39">
        <v>1093.0</v>
      </c>
      <c r="G440" s="39">
        <v>0.0</v>
      </c>
      <c r="H440" s="39">
        <v>0.0</v>
      </c>
      <c r="I440" s="39">
        <v>0.0</v>
      </c>
      <c r="J440" s="39">
        <v>1557.0</v>
      </c>
      <c r="K440" s="39">
        <v>0.0</v>
      </c>
      <c r="L440" s="39">
        <v>0.0</v>
      </c>
      <c r="M440" s="39">
        <v>285.0</v>
      </c>
      <c r="N440" s="39">
        <v>1745.0</v>
      </c>
      <c r="O440" s="39">
        <v>0.0</v>
      </c>
      <c r="P440" s="39">
        <v>175.0</v>
      </c>
      <c r="Q440" s="39">
        <v>0.0</v>
      </c>
      <c r="R440" s="39">
        <v>2403.0</v>
      </c>
      <c r="S440" s="39">
        <v>0.0</v>
      </c>
      <c r="T440" s="39">
        <v>0.0</v>
      </c>
      <c r="U440" s="39">
        <v>981.76</v>
      </c>
      <c r="V440" s="39">
        <v>0.0</v>
      </c>
      <c r="W440" s="39">
        <v>295.0</v>
      </c>
      <c r="X440" s="39">
        <v>0.0</v>
      </c>
      <c r="Y440" s="39">
        <v>0.0</v>
      </c>
      <c r="Z440" s="39">
        <v>0.0</v>
      </c>
      <c r="AA440" s="39">
        <v>3.837</v>
      </c>
      <c r="AB440" s="39">
        <v>1716.75</v>
      </c>
      <c r="AC440" s="39">
        <v>0.0</v>
      </c>
      <c r="AD440" s="39">
        <v>3816.0</v>
      </c>
      <c r="AE440" s="39">
        <v>0.0</v>
      </c>
      <c r="AF440" s="39">
        <v>0.0</v>
      </c>
      <c r="AG440" s="39">
        <v>0.0</v>
      </c>
      <c r="AH440" s="39">
        <v>0.0</v>
      </c>
      <c r="AJ440" s="39">
        <f t="shared" si="49"/>
        <v>17943.347</v>
      </c>
    </row>
    <row r="441" ht="12.0" customHeight="1">
      <c r="A441" s="5"/>
      <c r="B441" s="4" t="s">
        <v>190</v>
      </c>
      <c r="C441" s="39">
        <v>0.0</v>
      </c>
      <c r="D441" s="39">
        <v>196.0</v>
      </c>
      <c r="E441" s="39">
        <v>3106.4021535659126</v>
      </c>
      <c r="F441" s="39">
        <v>0.0</v>
      </c>
      <c r="G441" s="39">
        <v>5827.0</v>
      </c>
      <c r="H441" s="39">
        <v>637.0</v>
      </c>
      <c r="I441" s="39">
        <v>1471.0</v>
      </c>
      <c r="J441" s="39">
        <v>0.0</v>
      </c>
      <c r="K441" s="39">
        <v>1682.0</v>
      </c>
      <c r="L441" s="39">
        <v>0.0</v>
      </c>
      <c r="M441" s="39">
        <v>630.0</v>
      </c>
      <c r="N441" s="39">
        <v>3629.0</v>
      </c>
      <c r="O441" s="39">
        <v>2366.984</v>
      </c>
      <c r="P441" s="39">
        <v>0.0</v>
      </c>
      <c r="Q441" s="39">
        <v>1296.0</v>
      </c>
      <c r="R441" s="39">
        <v>4090.0</v>
      </c>
      <c r="S441" s="39">
        <v>1652.0</v>
      </c>
      <c r="T441" s="39">
        <v>1704.0</v>
      </c>
      <c r="U441" s="39">
        <v>0.0</v>
      </c>
      <c r="V441" s="39">
        <v>4670.0</v>
      </c>
      <c r="W441" s="39">
        <v>1593.0</v>
      </c>
      <c r="X441" s="39">
        <v>11473.0</v>
      </c>
      <c r="Y441" s="39">
        <v>1141.0</v>
      </c>
      <c r="Z441" s="39">
        <v>0.0</v>
      </c>
      <c r="AA441" s="39">
        <v>63.242</v>
      </c>
      <c r="AB441" s="39">
        <v>735.75</v>
      </c>
      <c r="AC441" s="39">
        <v>2298.0</v>
      </c>
      <c r="AD441" s="39">
        <v>0.0</v>
      </c>
      <c r="AE441" s="39">
        <v>3784.0</v>
      </c>
      <c r="AF441" s="39">
        <v>0.0</v>
      </c>
      <c r="AG441" s="39">
        <v>737.0</v>
      </c>
      <c r="AH441" s="39">
        <v>7849.0</v>
      </c>
      <c r="AJ441" s="39">
        <f t="shared" si="49"/>
        <v>62631.37815</v>
      </c>
    </row>
    <row r="442" ht="12.0" customHeight="1">
      <c r="A442" s="5"/>
      <c r="B442" s="4" t="s">
        <v>191</v>
      </c>
      <c r="C442" s="39">
        <v>158.0</v>
      </c>
      <c r="D442" s="39">
        <v>-1.0</v>
      </c>
      <c r="E442" s="39">
        <v>94.76682999999998</v>
      </c>
      <c r="F442" s="39">
        <v>170.0</v>
      </c>
      <c r="G442" s="39">
        <v>719.0</v>
      </c>
      <c r="H442" s="39">
        <v>19.0</v>
      </c>
      <c r="I442" s="39">
        <v>114.0</v>
      </c>
      <c r="J442" s="39">
        <v>240.0</v>
      </c>
      <c r="K442" s="39">
        <v>319.0</v>
      </c>
      <c r="L442" s="39">
        <v>22.0</v>
      </c>
      <c r="M442" s="39">
        <v>219.0</v>
      </c>
      <c r="N442" s="39">
        <v>548.0</v>
      </c>
      <c r="O442" s="39">
        <v>265.735</v>
      </c>
      <c r="P442" s="39">
        <v>218.0</v>
      </c>
      <c r="Q442" s="39">
        <v>0.0</v>
      </c>
      <c r="R442" s="39">
        <v>253.0</v>
      </c>
      <c r="S442" s="39">
        <v>432.0</v>
      </c>
      <c r="T442" s="39">
        <v>66.0</v>
      </c>
      <c r="U442" s="39">
        <v>111.93</v>
      </c>
      <c r="V442" s="39">
        <v>19.0</v>
      </c>
      <c r="W442" s="39">
        <v>38.0</v>
      </c>
      <c r="X442" s="39">
        <v>88.0</v>
      </c>
      <c r="Y442" s="39">
        <v>8.0</v>
      </c>
      <c r="Z442" s="39">
        <v>637.0</v>
      </c>
      <c r="AA442" s="39">
        <v>16.25</v>
      </c>
      <c r="AB442" s="39">
        <v>77.0</v>
      </c>
      <c r="AC442" s="39">
        <v>333.0</v>
      </c>
      <c r="AD442" s="39">
        <v>398.0</v>
      </c>
      <c r="AE442" s="39">
        <v>209.0</v>
      </c>
      <c r="AF442" s="39">
        <v>104.0</v>
      </c>
      <c r="AG442" s="39">
        <v>387.0</v>
      </c>
      <c r="AH442" s="39">
        <v>293.0</v>
      </c>
      <c r="AJ442" s="39">
        <f t="shared" si="49"/>
        <v>6575.68183</v>
      </c>
    </row>
    <row r="443" ht="12.0" customHeight="1">
      <c r="A443" s="5"/>
      <c r="B443" s="4" t="s">
        <v>192</v>
      </c>
      <c r="C443" s="39">
        <v>0.0</v>
      </c>
      <c r="D443" s="39">
        <v>272.0</v>
      </c>
      <c r="E443" s="39">
        <v>0.0</v>
      </c>
      <c r="F443" s="39">
        <v>0.0</v>
      </c>
      <c r="G443" s="39">
        <v>0.0</v>
      </c>
      <c r="H443" s="39">
        <v>0.0</v>
      </c>
      <c r="I443" s="39">
        <v>0.0</v>
      </c>
      <c r="J443" s="39">
        <v>0.0</v>
      </c>
      <c r="K443" s="39">
        <v>72.0</v>
      </c>
      <c r="L443" s="39">
        <v>0.0</v>
      </c>
      <c r="M443" s="39">
        <v>0.0</v>
      </c>
      <c r="N443" s="39">
        <v>84.0</v>
      </c>
      <c r="O443" s="39">
        <v>0.0</v>
      </c>
      <c r="P443" s="39">
        <v>0.0</v>
      </c>
      <c r="Q443" s="39">
        <v>0.0</v>
      </c>
      <c r="R443" s="39">
        <v>0.0</v>
      </c>
      <c r="S443" s="39">
        <v>0.0</v>
      </c>
      <c r="T443" s="39">
        <v>0.0</v>
      </c>
      <c r="U443" s="39">
        <v>0.0</v>
      </c>
      <c r="V443" s="39">
        <v>0.0</v>
      </c>
      <c r="W443" s="39">
        <v>0.0</v>
      </c>
      <c r="X443" s="39">
        <v>0.0</v>
      </c>
      <c r="Y443" s="39">
        <v>0.0</v>
      </c>
      <c r="Z443" s="39">
        <v>0.0</v>
      </c>
      <c r="AA443" s="39">
        <v>0.0</v>
      </c>
      <c r="AB443" s="39">
        <v>0.0</v>
      </c>
      <c r="AC443" s="39">
        <v>0.0</v>
      </c>
      <c r="AD443" s="39">
        <v>0.0</v>
      </c>
      <c r="AE443" s="39">
        <v>0.0</v>
      </c>
      <c r="AF443" s="39">
        <v>0.0</v>
      </c>
      <c r="AG443" s="39">
        <v>0.0</v>
      </c>
      <c r="AH443" s="39">
        <v>0.0</v>
      </c>
      <c r="AJ443" s="39">
        <f t="shared" si="49"/>
        <v>428</v>
      </c>
    </row>
    <row r="444" ht="12.0" customHeight="1">
      <c r="A444" s="5"/>
      <c r="B444" s="4" t="s">
        <v>193</v>
      </c>
      <c r="C444" s="39">
        <v>10809.0</v>
      </c>
      <c r="D444" s="39">
        <v>0.0</v>
      </c>
      <c r="E444" s="39">
        <v>4327.95937</v>
      </c>
      <c r="F444" s="39">
        <v>6549.0</v>
      </c>
      <c r="G444" s="39">
        <v>5733.0</v>
      </c>
      <c r="H444" s="39">
        <v>1119.0</v>
      </c>
      <c r="I444" s="39">
        <v>11616.0</v>
      </c>
      <c r="J444" s="39">
        <v>4378.0</v>
      </c>
      <c r="K444" s="39">
        <v>3955.0</v>
      </c>
      <c r="L444" s="39">
        <v>137.0</v>
      </c>
      <c r="M444" s="39">
        <v>3197.0</v>
      </c>
      <c r="N444" s="39">
        <v>3977.0</v>
      </c>
      <c r="O444" s="39">
        <v>6864.005</v>
      </c>
      <c r="P444" s="39">
        <v>2365.0</v>
      </c>
      <c r="Q444" s="39">
        <v>1383.0</v>
      </c>
      <c r="R444" s="39">
        <v>4240.0</v>
      </c>
      <c r="S444" s="39">
        <v>7626.0</v>
      </c>
      <c r="T444" s="39">
        <v>4696.0</v>
      </c>
      <c r="U444" s="39">
        <v>1121.2</v>
      </c>
      <c r="V444" s="39">
        <v>5521.0</v>
      </c>
      <c r="W444" s="39">
        <v>6374.0</v>
      </c>
      <c r="X444" s="39">
        <v>9234.0</v>
      </c>
      <c r="Y444" s="39">
        <v>3126.0</v>
      </c>
      <c r="Z444" s="39">
        <v>19825.0</v>
      </c>
      <c r="AA444" s="39">
        <v>113.187</v>
      </c>
      <c r="AB444" s="39">
        <v>1804.0</v>
      </c>
      <c r="AC444" s="39">
        <v>5091.0</v>
      </c>
      <c r="AD444" s="39">
        <v>12343.0</v>
      </c>
      <c r="AE444" s="39">
        <v>11314.0</v>
      </c>
      <c r="AF444" s="39">
        <v>9457.0</v>
      </c>
      <c r="AG444" s="39">
        <v>6658.0</v>
      </c>
      <c r="AH444" s="39">
        <v>13115.0</v>
      </c>
      <c r="AJ444" s="39">
        <f t="shared" si="49"/>
        <v>188068.3514</v>
      </c>
    </row>
    <row r="445" ht="12.0" customHeight="1">
      <c r="A445" s="5"/>
      <c r="B445" s="4" t="s">
        <v>194</v>
      </c>
      <c r="C445" s="39">
        <v>0.0</v>
      </c>
      <c r="D445" s="39">
        <v>0.0</v>
      </c>
      <c r="E445" s="39">
        <v>0.0</v>
      </c>
      <c r="F445" s="39">
        <v>0.0</v>
      </c>
      <c r="G445" s="39">
        <v>0.0</v>
      </c>
      <c r="H445" s="39">
        <v>0.0</v>
      </c>
      <c r="I445" s="39">
        <v>0.0</v>
      </c>
      <c r="J445" s="39">
        <v>0.0</v>
      </c>
      <c r="K445" s="39">
        <v>0.0</v>
      </c>
      <c r="L445" s="39">
        <v>0.0</v>
      </c>
      <c r="M445" s="39">
        <v>0.0</v>
      </c>
      <c r="N445" s="39">
        <v>0.0</v>
      </c>
      <c r="O445" s="39">
        <v>0.0</v>
      </c>
      <c r="P445" s="39">
        <v>0.0</v>
      </c>
      <c r="Q445" s="39">
        <v>0.0</v>
      </c>
      <c r="R445" s="39">
        <v>0.0</v>
      </c>
      <c r="S445" s="39">
        <v>0.0</v>
      </c>
      <c r="T445" s="39">
        <v>0.0</v>
      </c>
      <c r="U445" s="39">
        <v>0.0</v>
      </c>
      <c r="V445" s="39">
        <v>0.0</v>
      </c>
      <c r="W445" s="39">
        <v>0.0</v>
      </c>
      <c r="X445" s="39">
        <v>446.0</v>
      </c>
      <c r="Y445" s="39">
        <v>0.0</v>
      </c>
      <c r="Z445" s="39">
        <v>404.0</v>
      </c>
      <c r="AA445" s="39">
        <v>0.0</v>
      </c>
      <c r="AB445" s="39">
        <v>0.0</v>
      </c>
      <c r="AC445" s="39">
        <v>1280.0</v>
      </c>
      <c r="AD445" s="39">
        <v>0.0</v>
      </c>
      <c r="AE445" s="39">
        <v>0.0</v>
      </c>
      <c r="AF445" s="39">
        <v>0.0</v>
      </c>
      <c r="AG445" s="39">
        <v>0.0</v>
      </c>
      <c r="AH445" s="39">
        <v>0.0</v>
      </c>
      <c r="AJ445" s="39">
        <f t="shared" si="49"/>
        <v>2130</v>
      </c>
    </row>
    <row r="446" ht="12.0" customHeight="1">
      <c r="A446" s="5"/>
      <c r="B446" s="4" t="s">
        <v>93</v>
      </c>
      <c r="C446" s="39">
        <v>748.0</v>
      </c>
      <c r="D446" s="39">
        <v>10.0</v>
      </c>
      <c r="E446" s="39">
        <v>0.0</v>
      </c>
      <c r="F446" s="39">
        <v>2914.0</v>
      </c>
      <c r="G446" s="39">
        <v>11285.0</v>
      </c>
      <c r="H446" s="39">
        <v>0.0</v>
      </c>
      <c r="I446" s="39">
        <v>1215.0</v>
      </c>
      <c r="J446" s="39">
        <v>743.0</v>
      </c>
      <c r="K446" s="39">
        <v>590.0</v>
      </c>
      <c r="L446" s="39">
        <v>0.0</v>
      </c>
      <c r="M446" s="39">
        <v>974.0</v>
      </c>
      <c r="N446" s="39">
        <v>91.0</v>
      </c>
      <c r="O446" s="39">
        <v>0.0</v>
      </c>
      <c r="P446" s="39">
        <v>1707.0</v>
      </c>
      <c r="Q446" s="39">
        <v>2663.0</v>
      </c>
      <c r="R446" s="39">
        <v>432.0</v>
      </c>
      <c r="S446" s="39">
        <v>0.0</v>
      </c>
      <c r="T446" s="39">
        <v>163.0</v>
      </c>
      <c r="U446" s="39">
        <v>350.65</v>
      </c>
      <c r="V446" s="39">
        <v>0.0</v>
      </c>
      <c r="W446" s="39">
        <v>797.0</v>
      </c>
      <c r="X446" s="39">
        <v>0.0</v>
      </c>
      <c r="Y446" s="39">
        <v>0.0</v>
      </c>
      <c r="Z446" s="39">
        <v>0.0</v>
      </c>
      <c r="AA446" s="39">
        <v>0.0</v>
      </c>
      <c r="AB446" s="39">
        <v>0.0</v>
      </c>
      <c r="AC446" s="39">
        <v>-1050.0</v>
      </c>
      <c r="AD446" s="39">
        <v>0.0</v>
      </c>
      <c r="AE446" s="39">
        <v>539.0</v>
      </c>
      <c r="AF446" s="39">
        <v>993.0</v>
      </c>
      <c r="AG446" s="39">
        <v>547.0</v>
      </c>
      <c r="AH446" s="39">
        <v>-594.0</v>
      </c>
      <c r="AJ446" s="39">
        <f t="shared" si="49"/>
        <v>25117.65</v>
      </c>
    </row>
    <row r="447" ht="12.0" customHeight="1">
      <c r="A447" s="5"/>
      <c r="B447" s="35" t="s">
        <v>166</v>
      </c>
      <c r="C447" s="80">
        <v>37524.0</v>
      </c>
      <c r="D447" s="80">
        <v>1489.0</v>
      </c>
      <c r="E447" s="80">
        <v>20913.26999</v>
      </c>
      <c r="F447" s="80">
        <v>25756.0</v>
      </c>
      <c r="G447" s="80">
        <v>53255.0</v>
      </c>
      <c r="H447" s="80">
        <v>4832.0</v>
      </c>
      <c r="I447" s="80">
        <v>57841.0</v>
      </c>
      <c r="J447" s="80">
        <v>20656.0</v>
      </c>
      <c r="K447" s="80">
        <v>19049.0</v>
      </c>
      <c r="L447" s="80">
        <v>3402.0</v>
      </c>
      <c r="M447" s="80">
        <v>23037.0</v>
      </c>
      <c r="N447" s="80">
        <v>26293.0</v>
      </c>
      <c r="O447" s="80">
        <v>51537.312</v>
      </c>
      <c r="P447" s="80">
        <v>11665.0</v>
      </c>
      <c r="Q447" s="80">
        <v>9205.0</v>
      </c>
      <c r="R447" s="80">
        <v>26169.0</v>
      </c>
      <c r="S447" s="80">
        <v>65340.0</v>
      </c>
      <c r="T447" s="80">
        <v>22930.0</v>
      </c>
      <c r="U447" s="80">
        <v>5859.089999999999</v>
      </c>
      <c r="V447" s="80">
        <v>24707.0</v>
      </c>
      <c r="W447" s="80">
        <v>25042.0</v>
      </c>
      <c r="X447" s="80">
        <v>59134.0</v>
      </c>
      <c r="Y447" s="80">
        <v>16810.0</v>
      </c>
      <c r="Z447" s="80">
        <v>160932.0</v>
      </c>
      <c r="AA447" s="80">
        <v>1684.741</v>
      </c>
      <c r="AB447" s="80">
        <v>12367.0</v>
      </c>
      <c r="AC447" s="80">
        <v>28009.0</v>
      </c>
      <c r="AD447" s="80">
        <v>49399.0</v>
      </c>
      <c r="AE447" s="80">
        <v>56944.0</v>
      </c>
      <c r="AF447" s="80">
        <v>38134.0</v>
      </c>
      <c r="AG447" s="80">
        <v>39024.0</v>
      </c>
      <c r="AH447" s="80">
        <v>65161.0</v>
      </c>
      <c r="AJ447" s="80">
        <f>AJ342+AJ357+AJ387+AJ402+AJ417+AJ432+AJ372</f>
        <v>1064100.413</v>
      </c>
    </row>
    <row r="448" ht="12.0" customHeight="1">
      <c r="A448" s="5"/>
      <c r="B448" s="35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J448" s="41"/>
    </row>
    <row r="449" ht="12.0" customHeight="1">
      <c r="A449" s="28"/>
      <c r="B449" s="83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J449" s="42"/>
    </row>
    <row r="450" ht="12.0" customHeight="1">
      <c r="A450" s="48"/>
      <c r="B450" s="87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J450" s="49"/>
    </row>
    <row r="451" ht="12.0" customHeight="1">
      <c r="A451" s="2"/>
      <c r="B451" s="85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J451" s="41"/>
    </row>
    <row r="452" ht="12.0" customHeight="1">
      <c r="A452" s="5"/>
      <c r="B452" s="6" t="s">
        <v>195</v>
      </c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J452" s="41"/>
    </row>
    <row r="453" ht="12.0" customHeight="1">
      <c r="A453" s="5"/>
      <c r="B453" s="4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J453" s="41"/>
    </row>
    <row r="454" ht="12.0" customHeight="1">
      <c r="A454" s="5"/>
      <c r="B454" s="4"/>
      <c r="C454" s="55" t="s">
        <v>2</v>
      </c>
      <c r="D454" s="55" t="s">
        <v>2</v>
      </c>
      <c r="E454" s="55" t="s">
        <v>2</v>
      </c>
      <c r="F454" s="55" t="s">
        <v>2</v>
      </c>
      <c r="G454" s="55" t="s">
        <v>2</v>
      </c>
      <c r="H454" s="55" t="s">
        <v>2</v>
      </c>
      <c r="I454" s="55" t="s">
        <v>2</v>
      </c>
      <c r="J454" s="55" t="s">
        <v>2</v>
      </c>
      <c r="K454" s="55" t="s">
        <v>2</v>
      </c>
      <c r="L454" s="55" t="s">
        <v>2</v>
      </c>
      <c r="M454" s="55" t="s">
        <v>2</v>
      </c>
      <c r="N454" s="55" t="s">
        <v>2</v>
      </c>
      <c r="O454" s="55" t="s">
        <v>2</v>
      </c>
      <c r="P454" s="55" t="s">
        <v>2</v>
      </c>
      <c r="Q454" s="55" t="s">
        <v>2</v>
      </c>
      <c r="R454" s="55" t="s">
        <v>2</v>
      </c>
      <c r="S454" s="55" t="s">
        <v>2</v>
      </c>
      <c r="T454" s="55" t="s">
        <v>2</v>
      </c>
      <c r="U454" s="55" t="s">
        <v>2</v>
      </c>
      <c r="V454" s="55" t="s">
        <v>2</v>
      </c>
      <c r="W454" s="55" t="s">
        <v>2</v>
      </c>
      <c r="X454" s="55" t="s">
        <v>2</v>
      </c>
      <c r="Y454" s="55" t="s">
        <v>2</v>
      </c>
      <c r="Z454" s="55" t="s">
        <v>2</v>
      </c>
      <c r="AA454" s="55" t="s">
        <v>2</v>
      </c>
      <c r="AB454" s="55" t="s">
        <v>2</v>
      </c>
      <c r="AC454" s="55" t="s">
        <v>2</v>
      </c>
      <c r="AD454" s="55" t="s">
        <v>2</v>
      </c>
      <c r="AE454" s="55" t="s">
        <v>2</v>
      </c>
      <c r="AF454" s="55" t="s">
        <v>2</v>
      </c>
      <c r="AG454" s="55" t="s">
        <v>2</v>
      </c>
      <c r="AH454" s="55" t="s">
        <v>2</v>
      </c>
      <c r="AJ454" s="55" t="str">
        <f>+AJ$7</f>
        <v>2024/25</v>
      </c>
    </row>
    <row r="455" ht="12.0" customHeight="1">
      <c r="A455" s="5"/>
      <c r="B455" s="4"/>
      <c r="C455" s="70" t="s">
        <v>44</v>
      </c>
      <c r="D455" s="70" t="s">
        <v>44</v>
      </c>
      <c r="E455" s="70" t="s">
        <v>44</v>
      </c>
      <c r="F455" s="70" t="s">
        <v>44</v>
      </c>
      <c r="G455" s="70" t="s">
        <v>44</v>
      </c>
      <c r="H455" s="70" t="s">
        <v>44</v>
      </c>
      <c r="I455" s="70" t="s">
        <v>44</v>
      </c>
      <c r="J455" s="70" t="s">
        <v>44</v>
      </c>
      <c r="K455" s="70" t="s">
        <v>44</v>
      </c>
      <c r="L455" s="70" t="s">
        <v>44</v>
      </c>
      <c r="M455" s="70" t="s">
        <v>44</v>
      </c>
      <c r="N455" s="70" t="s">
        <v>44</v>
      </c>
      <c r="O455" s="70" t="s">
        <v>44</v>
      </c>
      <c r="P455" s="70" t="s">
        <v>44</v>
      </c>
      <c r="Q455" s="70" t="s">
        <v>44</v>
      </c>
      <c r="R455" s="70" t="s">
        <v>44</v>
      </c>
      <c r="S455" s="70" t="s">
        <v>44</v>
      </c>
      <c r="T455" s="70" t="s">
        <v>44</v>
      </c>
      <c r="U455" s="70" t="s">
        <v>44</v>
      </c>
      <c r="V455" s="70" t="s">
        <v>44</v>
      </c>
      <c r="W455" s="70" t="s">
        <v>44</v>
      </c>
      <c r="X455" s="70" t="s">
        <v>44</v>
      </c>
      <c r="Y455" s="70" t="s">
        <v>44</v>
      </c>
      <c r="Z455" s="70" t="s">
        <v>44</v>
      </c>
      <c r="AA455" s="70" t="s">
        <v>44</v>
      </c>
      <c r="AB455" s="70" t="s">
        <v>44</v>
      </c>
      <c r="AC455" s="70" t="s">
        <v>44</v>
      </c>
      <c r="AD455" s="70" t="s">
        <v>44</v>
      </c>
      <c r="AE455" s="70" t="s">
        <v>44</v>
      </c>
      <c r="AF455" s="70" t="s">
        <v>44</v>
      </c>
      <c r="AG455" s="70" t="s">
        <v>44</v>
      </c>
      <c r="AH455" s="70" t="s">
        <v>44</v>
      </c>
      <c r="AJ455" s="70" t="s">
        <v>44</v>
      </c>
    </row>
    <row r="456" ht="12.0" customHeight="1">
      <c r="A456" s="5"/>
      <c r="B456" s="4" t="s">
        <v>196</v>
      </c>
      <c r="C456" s="38">
        <v>24748.0</v>
      </c>
      <c r="D456" s="38">
        <v>420.0</v>
      </c>
      <c r="E456" s="38">
        <v>10525.255992586446</v>
      </c>
      <c r="F456" s="38">
        <v>11941.0</v>
      </c>
      <c r="G456" s="38">
        <v>13624.0</v>
      </c>
      <c r="H456" s="38">
        <v>2282.0</v>
      </c>
      <c r="I456" s="38">
        <v>18987.0</v>
      </c>
      <c r="J456" s="38">
        <v>7662.0</v>
      </c>
      <c r="K456" s="38">
        <v>6753.0</v>
      </c>
      <c r="L456" s="38">
        <v>250.0</v>
      </c>
      <c r="M456" s="38">
        <v>10808.0</v>
      </c>
      <c r="N456" s="38">
        <v>13955.0</v>
      </c>
      <c r="O456" s="38">
        <v>20192.589</v>
      </c>
      <c r="P456" s="38">
        <v>3208.0</v>
      </c>
      <c r="Q456" s="38">
        <v>2397.0</v>
      </c>
      <c r="R456" s="38">
        <v>4653.0</v>
      </c>
      <c r="S456" s="38">
        <v>18166.0</v>
      </c>
      <c r="T456" s="38">
        <v>11389.0</v>
      </c>
      <c r="U456" s="38">
        <v>5395.0</v>
      </c>
      <c r="V456" s="38">
        <v>4891.0</v>
      </c>
      <c r="W456" s="38">
        <v>7639.0</v>
      </c>
      <c r="X456" s="38">
        <v>20665.0</v>
      </c>
      <c r="Y456" s="38">
        <v>-38.0</v>
      </c>
      <c r="Z456" s="38">
        <v>49331.0</v>
      </c>
      <c r="AA456" s="38">
        <v>35.096</v>
      </c>
      <c r="AB456" s="38">
        <v>3626.0</v>
      </c>
      <c r="AC456" s="38">
        <v>12149.0</v>
      </c>
      <c r="AD456" s="38">
        <v>22643.0</v>
      </c>
      <c r="AE456" s="38">
        <v>24869.0</v>
      </c>
      <c r="AF456" s="38">
        <v>20704.0</v>
      </c>
      <c r="AG456" s="38">
        <v>8861.0</v>
      </c>
      <c r="AH456" s="38">
        <v>27634.0</v>
      </c>
      <c r="AJ456" s="37">
        <f t="shared" ref="AJ456:AJ457" si="50">SUM(B456:AI456)</f>
        <v>390364.941</v>
      </c>
    </row>
    <row r="457" ht="12.0" customHeight="1">
      <c r="A457" s="5"/>
      <c r="B457" s="4" t="s">
        <v>197</v>
      </c>
      <c r="C457" s="38"/>
      <c r="D457" s="38"/>
      <c r="E457" s="38">
        <v>0.0</v>
      </c>
      <c r="F457" s="38"/>
      <c r="G457" s="38"/>
      <c r="H457" s="38"/>
      <c r="I457" s="38">
        <v>0.0</v>
      </c>
      <c r="J457" s="38">
        <v>0.0</v>
      </c>
      <c r="K457" s="38">
        <v>0.0</v>
      </c>
      <c r="L457" s="38"/>
      <c r="M457" s="38">
        <v>0.0</v>
      </c>
      <c r="N457" s="38"/>
      <c r="O457" s="38">
        <v>-6.549</v>
      </c>
      <c r="P457" s="38">
        <v>0.0</v>
      </c>
      <c r="Q457" s="38"/>
      <c r="R457" s="38">
        <v>0.0</v>
      </c>
      <c r="S457" s="38">
        <v>0.0</v>
      </c>
      <c r="T457" s="38">
        <v>-28.0</v>
      </c>
      <c r="U457" s="38">
        <v>0.0</v>
      </c>
      <c r="V457" s="38">
        <v>0.0</v>
      </c>
      <c r="W457" s="38">
        <v>0.0</v>
      </c>
      <c r="X457" s="38">
        <v>0.0</v>
      </c>
      <c r="Y457" s="38"/>
      <c r="Z457" s="38"/>
      <c r="AA457" s="38">
        <v>0.0</v>
      </c>
      <c r="AB457" s="38"/>
      <c r="AC457" s="38">
        <v>0.0</v>
      </c>
      <c r="AD457" s="38">
        <v>0.0</v>
      </c>
      <c r="AE457" s="38"/>
      <c r="AF457" s="38">
        <v>0.0</v>
      </c>
      <c r="AG457" s="38">
        <v>11.0</v>
      </c>
      <c r="AH457" s="38">
        <v>-15.0</v>
      </c>
      <c r="AJ457" s="37">
        <f t="shared" si="50"/>
        <v>-38.549</v>
      </c>
    </row>
    <row r="458" ht="12.0" customHeight="1">
      <c r="A458" s="5"/>
      <c r="B458" s="4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3"/>
      <c r="AH458" s="41"/>
      <c r="AJ458" s="41"/>
    </row>
    <row r="459" ht="12.0" customHeight="1">
      <c r="A459" s="5"/>
      <c r="B459" s="44" t="s">
        <v>198</v>
      </c>
      <c r="C459" s="37"/>
      <c r="D459" s="37"/>
      <c r="E459" s="37"/>
      <c r="F459" s="37"/>
      <c r="G459" s="37"/>
      <c r="H459" s="37"/>
      <c r="I459" s="37"/>
      <c r="J459" s="37"/>
      <c r="K459" s="37">
        <v>0.0</v>
      </c>
      <c r="L459" s="37"/>
      <c r="M459" s="37">
        <v>0.0</v>
      </c>
      <c r="N459" s="88"/>
      <c r="O459" s="88"/>
      <c r="P459" s="88"/>
      <c r="Q459" s="88"/>
      <c r="R459" s="88">
        <v>0.0</v>
      </c>
      <c r="S459" s="37"/>
      <c r="T459" s="37"/>
      <c r="U459" s="37">
        <v>0.0</v>
      </c>
      <c r="V459" s="37"/>
      <c r="W459" s="37"/>
      <c r="X459" s="37"/>
      <c r="Y459" s="37"/>
      <c r="Z459" s="37"/>
      <c r="AA459" s="37"/>
      <c r="AB459" s="37"/>
      <c r="AC459" s="37">
        <v>0.0</v>
      </c>
      <c r="AD459" s="37"/>
      <c r="AE459" s="37"/>
      <c r="AF459" s="37"/>
      <c r="AG459" s="89"/>
      <c r="AH459" s="37"/>
      <c r="AJ459" s="37">
        <f t="shared" ref="AJ459:AJ469" si="51">SUM(B459:AI459)</f>
        <v>0</v>
      </c>
    </row>
    <row r="460" ht="12.0" customHeight="1">
      <c r="A460" s="5"/>
      <c r="B460" s="4" t="s">
        <v>199</v>
      </c>
      <c r="C460" s="38"/>
      <c r="D460" s="38"/>
      <c r="E460" s="38">
        <v>0.0</v>
      </c>
      <c r="F460" s="38"/>
      <c r="G460" s="38"/>
      <c r="H460" s="38">
        <v>-57.0</v>
      </c>
      <c r="I460" s="38">
        <v>-47.0</v>
      </c>
      <c r="J460" s="38"/>
      <c r="K460" s="38">
        <v>0.0</v>
      </c>
      <c r="L460" s="38"/>
      <c r="M460" s="38">
        <v>0.0</v>
      </c>
      <c r="N460" s="38"/>
      <c r="O460" s="38"/>
      <c r="P460" s="38">
        <v>-5280.0</v>
      </c>
      <c r="Q460" s="38"/>
      <c r="R460" s="38">
        <v>0.0</v>
      </c>
      <c r="S460" s="37">
        <v>-429.0</v>
      </c>
      <c r="T460" s="38"/>
      <c r="U460" s="38">
        <v>0.0</v>
      </c>
      <c r="V460" s="38">
        <v>0.0</v>
      </c>
      <c r="W460" s="38"/>
      <c r="X460" s="38">
        <v>-196.0</v>
      </c>
      <c r="Y460" s="38">
        <v>-555.0</v>
      </c>
      <c r="Z460" s="38"/>
      <c r="AA460" s="38">
        <v>0.0</v>
      </c>
      <c r="AB460" s="38"/>
      <c r="AC460" s="38">
        <v>0.0</v>
      </c>
      <c r="AD460" s="38">
        <v>-610.0</v>
      </c>
      <c r="AE460" s="38">
        <v>-359.0</v>
      </c>
      <c r="AF460" s="38"/>
      <c r="AG460" s="38">
        <v>-818.0</v>
      </c>
      <c r="AH460" s="38"/>
      <c r="AJ460" s="37">
        <f t="shared" si="51"/>
        <v>-8351</v>
      </c>
    </row>
    <row r="461" ht="12.0" customHeight="1">
      <c r="A461" s="5"/>
      <c r="B461" s="4" t="s">
        <v>200</v>
      </c>
      <c r="C461" s="38">
        <v>-54840.0</v>
      </c>
      <c r="D461" s="38">
        <v>-809.0</v>
      </c>
      <c r="E461" s="38">
        <v>-27012.028971398624</v>
      </c>
      <c r="F461" s="38">
        <v>-38575.0</v>
      </c>
      <c r="G461" s="38">
        <v>-55344.0</v>
      </c>
      <c r="H461" s="38">
        <v>-4828.0</v>
      </c>
      <c r="I461" s="38">
        <v>-22134.0</v>
      </c>
      <c r="J461" s="38">
        <v>-40589.0</v>
      </c>
      <c r="K461" s="38">
        <v>-25002.0</v>
      </c>
      <c r="L461" s="38">
        <v>-2342.0</v>
      </c>
      <c r="M461" s="38">
        <v>-14940.0</v>
      </c>
      <c r="N461" s="38">
        <v>-25636.0</v>
      </c>
      <c r="O461" s="38">
        <v>-79832.575</v>
      </c>
      <c r="P461" s="38">
        <v>-1886.0</v>
      </c>
      <c r="Q461" s="38">
        <v>-11525.0</v>
      </c>
      <c r="R461" s="38">
        <v>-20908.0</v>
      </c>
      <c r="S461" s="37">
        <v>-39553.0</v>
      </c>
      <c r="T461" s="38">
        <v>-25511.0</v>
      </c>
      <c r="U461" s="38">
        <v>-8833.0</v>
      </c>
      <c r="V461" s="38">
        <v>-15682.0</v>
      </c>
      <c r="W461" s="38">
        <v>-9574.0</v>
      </c>
      <c r="X461" s="38">
        <v>-52385.0</v>
      </c>
      <c r="Y461" s="38"/>
      <c r="Z461" s="38"/>
      <c r="AA461" s="38">
        <v>-669.7249999999999</v>
      </c>
      <c r="AB461" s="38">
        <v>-3567.0</v>
      </c>
      <c r="AC461" s="38">
        <v>-9445.0</v>
      </c>
      <c r="AD461" s="38">
        <v>-30291.0</v>
      </c>
      <c r="AE461" s="38">
        <v>-40538.0</v>
      </c>
      <c r="AF461" s="38">
        <v>-62408.0</v>
      </c>
      <c r="AG461" s="38">
        <v>-30248.0</v>
      </c>
      <c r="AH461" s="38">
        <v>-70975.0</v>
      </c>
      <c r="AJ461" s="37">
        <f t="shared" si="51"/>
        <v>-825882.329</v>
      </c>
    </row>
    <row r="462" ht="12.0" customHeight="1">
      <c r="A462" s="5"/>
      <c r="B462" s="4" t="s">
        <v>201</v>
      </c>
      <c r="C462" s="38"/>
      <c r="D462" s="38">
        <v>-45.0</v>
      </c>
      <c r="E462" s="38">
        <v>-159.03575000000004</v>
      </c>
      <c r="F462" s="38"/>
      <c r="G462" s="38">
        <v>-1417.0</v>
      </c>
      <c r="H462" s="38"/>
      <c r="I462" s="38">
        <v>-329.0</v>
      </c>
      <c r="J462" s="38"/>
      <c r="K462" s="38">
        <v>0.0</v>
      </c>
      <c r="L462" s="38">
        <v>-47.0</v>
      </c>
      <c r="M462" s="38">
        <v>-1155.0</v>
      </c>
      <c r="N462" s="38">
        <v>-173.0</v>
      </c>
      <c r="O462" s="38"/>
      <c r="P462" s="38">
        <v>-310.0</v>
      </c>
      <c r="Q462" s="38">
        <v>-1853.0</v>
      </c>
      <c r="R462" s="38">
        <v>-666.0</v>
      </c>
      <c r="S462" s="38">
        <v>-597.0</v>
      </c>
      <c r="T462" s="38">
        <v>-8270.0</v>
      </c>
      <c r="U462" s="38">
        <v>-14.0</v>
      </c>
      <c r="V462" s="38">
        <v>-311.0</v>
      </c>
      <c r="W462" s="38">
        <v>-13103.0</v>
      </c>
      <c r="X462" s="38">
        <v>-1335.0</v>
      </c>
      <c r="Y462" s="38">
        <v>-37919.0</v>
      </c>
      <c r="Z462" s="38">
        <v>-193198.0</v>
      </c>
      <c r="AA462" s="38">
        <v>-106.965</v>
      </c>
      <c r="AB462" s="38">
        <v>-467.0</v>
      </c>
      <c r="AC462" s="38">
        <v>-94.0</v>
      </c>
      <c r="AD462" s="38">
        <v>-883.0</v>
      </c>
      <c r="AE462" s="38">
        <v>-246.0</v>
      </c>
      <c r="AF462" s="38"/>
      <c r="AG462" s="38">
        <v>-122.0</v>
      </c>
      <c r="AH462" s="38">
        <v>-1678.0</v>
      </c>
      <c r="AJ462" s="37">
        <f t="shared" si="51"/>
        <v>-264498.0008</v>
      </c>
    </row>
    <row r="463" ht="12.0" customHeight="1">
      <c r="A463" s="5"/>
      <c r="B463" s="4" t="s">
        <v>202</v>
      </c>
      <c r="C463" s="38">
        <v>932.0</v>
      </c>
      <c r="D463" s="38"/>
      <c r="E463" s="38">
        <v>57.22524000000001</v>
      </c>
      <c r="F463" s="38">
        <v>1744.0</v>
      </c>
      <c r="G463" s="38">
        <v>1039.0</v>
      </c>
      <c r="H463" s="38"/>
      <c r="I463" s="38">
        <v>119.0</v>
      </c>
      <c r="J463" s="38">
        <v>742.0</v>
      </c>
      <c r="K463" s="38">
        <v>0.0</v>
      </c>
      <c r="L463" s="38"/>
      <c r="M463" s="38">
        <v>0.0</v>
      </c>
      <c r="N463" s="38">
        <v>782.0</v>
      </c>
      <c r="O463" s="38"/>
      <c r="P463" s="38">
        <v>409.0</v>
      </c>
      <c r="Q463" s="38"/>
      <c r="R463" s="38">
        <v>667.0</v>
      </c>
      <c r="S463" s="38">
        <v>1040.0</v>
      </c>
      <c r="T463" s="38">
        <v>11712.0</v>
      </c>
      <c r="U463" s="38">
        <v>0.0</v>
      </c>
      <c r="V463" s="38">
        <v>1.0</v>
      </c>
      <c r="W463" s="38">
        <v>2006.0</v>
      </c>
      <c r="X463" s="38">
        <v>207.0</v>
      </c>
      <c r="Y463" s="38">
        <v>55.0</v>
      </c>
      <c r="Z463" s="38">
        <v>20933.0</v>
      </c>
      <c r="AA463" s="38">
        <v>0.0</v>
      </c>
      <c r="AB463" s="38">
        <v>213.0</v>
      </c>
      <c r="AC463" s="38">
        <v>0.0</v>
      </c>
      <c r="AD463" s="38">
        <v>52.0</v>
      </c>
      <c r="AE463" s="38">
        <v>570.0</v>
      </c>
      <c r="AF463" s="38">
        <v>351.0</v>
      </c>
      <c r="AG463" s="38">
        <v>518.0</v>
      </c>
      <c r="AH463" s="38"/>
      <c r="AJ463" s="37">
        <f t="shared" si="51"/>
        <v>44149.22524</v>
      </c>
    </row>
    <row r="464" ht="12.0" customHeight="1">
      <c r="A464" s="5"/>
      <c r="B464" s="4" t="s">
        <v>203</v>
      </c>
      <c r="C464" s="38"/>
      <c r="D464" s="38"/>
      <c r="E464" s="38">
        <v>0.0</v>
      </c>
      <c r="F464" s="38"/>
      <c r="G464" s="38">
        <v>4074.0</v>
      </c>
      <c r="H464" s="38"/>
      <c r="I464" s="38">
        <v>0.0</v>
      </c>
      <c r="J464" s="38">
        <v>139.0</v>
      </c>
      <c r="K464" s="38">
        <v>0.0</v>
      </c>
      <c r="L464" s="38"/>
      <c r="M464" s="38">
        <v>0.0</v>
      </c>
      <c r="N464" s="38"/>
      <c r="O464" s="38">
        <v>1523.145</v>
      </c>
      <c r="P464" s="38">
        <v>0.0</v>
      </c>
      <c r="Q464" s="38">
        <v>4.0</v>
      </c>
      <c r="R464" s="38">
        <v>-606.0</v>
      </c>
      <c r="S464" s="38">
        <v>0.0</v>
      </c>
      <c r="T464" s="38">
        <v>0.0</v>
      </c>
      <c r="U464" s="38">
        <v>0.0</v>
      </c>
      <c r="V464" s="38">
        <v>0.0</v>
      </c>
      <c r="W464" s="38"/>
      <c r="X464" s="38">
        <v>0.0</v>
      </c>
      <c r="Y464" s="38"/>
      <c r="Z464" s="38"/>
      <c r="AA464" s="38">
        <v>0.0</v>
      </c>
      <c r="AB464" s="38"/>
      <c r="AC464" s="38">
        <v>0.0</v>
      </c>
      <c r="AD464" s="38">
        <v>0.0</v>
      </c>
      <c r="AE464" s="38"/>
      <c r="AF464" s="38">
        <v>103.0</v>
      </c>
      <c r="AG464" s="40"/>
      <c r="AH464" s="38"/>
      <c r="AJ464" s="37">
        <f t="shared" si="51"/>
        <v>5237.145</v>
      </c>
    </row>
    <row r="465" ht="12.0" customHeight="1">
      <c r="A465" s="5"/>
      <c r="B465" s="4" t="s">
        <v>204</v>
      </c>
      <c r="C465" s="38"/>
      <c r="D465" s="38">
        <v>1000.0</v>
      </c>
      <c r="E465" s="38">
        <v>0.0</v>
      </c>
      <c r="F465" s="38"/>
      <c r="G465" s="38"/>
      <c r="H465" s="38"/>
      <c r="I465" s="38">
        <v>0.0</v>
      </c>
      <c r="J465" s="38">
        <v>613.0</v>
      </c>
      <c r="K465" s="38">
        <v>0.0</v>
      </c>
      <c r="L465" s="38"/>
      <c r="M465" s="38">
        <v>0.0</v>
      </c>
      <c r="N465" s="38"/>
      <c r="O465" s="38"/>
      <c r="P465" s="38">
        <v>0.0</v>
      </c>
      <c r="Q465" s="38"/>
      <c r="R465" s="38">
        <v>-1474.0</v>
      </c>
      <c r="S465" s="38">
        <v>0.0</v>
      </c>
      <c r="T465" s="38"/>
      <c r="U465" s="38">
        <v>0.0</v>
      </c>
      <c r="V465" s="38">
        <v>0.0</v>
      </c>
      <c r="W465" s="38"/>
      <c r="X465" s="38">
        <v>0.0</v>
      </c>
      <c r="Y465" s="38"/>
      <c r="Z465" s="38">
        <v>242.0</v>
      </c>
      <c r="AA465" s="38">
        <v>0.0</v>
      </c>
      <c r="AB465" s="38"/>
      <c r="AC465" s="38">
        <v>0.0</v>
      </c>
      <c r="AD465" s="38">
        <v>0.0</v>
      </c>
      <c r="AE465" s="38"/>
      <c r="AF465" s="38"/>
      <c r="AG465" s="38">
        <v>10.0</v>
      </c>
      <c r="AH465" s="38"/>
      <c r="AJ465" s="37">
        <f t="shared" si="51"/>
        <v>391</v>
      </c>
    </row>
    <row r="466" ht="12.0" customHeight="1">
      <c r="A466" s="5"/>
      <c r="B466" s="4" t="s">
        <v>205</v>
      </c>
      <c r="C466" s="38">
        <v>17993.0</v>
      </c>
      <c r="D466" s="38">
        <v>173.0</v>
      </c>
      <c r="E466" s="38">
        <v>4943.342839999999</v>
      </c>
      <c r="F466" s="38">
        <v>6797.0</v>
      </c>
      <c r="G466" s="38">
        <v>31510.0</v>
      </c>
      <c r="H466" s="38">
        <v>866.0</v>
      </c>
      <c r="I466" s="38">
        <v>8888.0</v>
      </c>
      <c r="J466" s="38">
        <v>8593.0</v>
      </c>
      <c r="K466" s="38">
        <v>19448.0</v>
      </c>
      <c r="L466" s="38">
        <v>20.0</v>
      </c>
      <c r="M466" s="38">
        <v>8424.0</v>
      </c>
      <c r="N466" s="38">
        <v>12853.0</v>
      </c>
      <c r="O466" s="38">
        <v>27273.685</v>
      </c>
      <c r="P466" s="38">
        <v>4914.0</v>
      </c>
      <c r="Q466" s="38">
        <v>6276.0</v>
      </c>
      <c r="R466" s="38">
        <v>10196.0</v>
      </c>
      <c r="S466" s="38">
        <v>6124.0</v>
      </c>
      <c r="T466" s="38">
        <v>12138.0</v>
      </c>
      <c r="U466" s="38">
        <v>2935.0</v>
      </c>
      <c r="V466" s="38">
        <v>12570.0</v>
      </c>
      <c r="W466" s="38">
        <v>11645.0</v>
      </c>
      <c r="X466" s="38">
        <v>14790.0</v>
      </c>
      <c r="Y466" s="38">
        <v>16860.0</v>
      </c>
      <c r="Z466" s="38">
        <v>67487.0</v>
      </c>
      <c r="AA466" s="38">
        <v>3.667</v>
      </c>
      <c r="AB466" s="38">
        <v>213.0</v>
      </c>
      <c r="AC466" s="38">
        <v>6403.0</v>
      </c>
      <c r="AD466" s="38">
        <v>7208.0</v>
      </c>
      <c r="AE466" s="38">
        <v>7198.0</v>
      </c>
      <c r="AF466" s="38">
        <v>41536.0</v>
      </c>
      <c r="AG466" s="38">
        <v>10967.0</v>
      </c>
      <c r="AH466" s="38">
        <v>66986.0</v>
      </c>
      <c r="AJ466" s="37">
        <f t="shared" si="51"/>
        <v>454231.6948</v>
      </c>
    </row>
    <row r="467" ht="12.0" customHeight="1">
      <c r="A467" s="5"/>
      <c r="B467" s="4" t="s">
        <v>206</v>
      </c>
      <c r="C467" s="38"/>
      <c r="D467" s="38"/>
      <c r="E467" s="38">
        <v>0.0</v>
      </c>
      <c r="F467" s="38"/>
      <c r="G467" s="38"/>
      <c r="H467" s="38"/>
      <c r="I467" s="38">
        <v>0.0</v>
      </c>
      <c r="J467" s="38">
        <v>0.0</v>
      </c>
      <c r="K467" s="38">
        <v>0.0</v>
      </c>
      <c r="L467" s="38"/>
      <c r="M467" s="38">
        <v>0.0</v>
      </c>
      <c r="N467" s="38"/>
      <c r="O467" s="38">
        <v>-147.066</v>
      </c>
      <c r="P467" s="38">
        <v>0.0</v>
      </c>
      <c r="Q467" s="38"/>
      <c r="R467" s="38">
        <v>0.0</v>
      </c>
      <c r="S467" s="38">
        <v>0.0</v>
      </c>
      <c r="T467" s="38">
        <v>128.0</v>
      </c>
      <c r="U467" s="38">
        <v>0.0</v>
      </c>
      <c r="V467" s="38">
        <v>0.0</v>
      </c>
      <c r="W467" s="38"/>
      <c r="X467" s="38">
        <v>0.0</v>
      </c>
      <c r="Y467" s="38"/>
      <c r="Z467" s="38">
        <v>-1926.0</v>
      </c>
      <c r="AA467" s="38">
        <v>0.0</v>
      </c>
      <c r="AB467" s="38"/>
      <c r="AC467" s="38">
        <v>0.0</v>
      </c>
      <c r="AD467" s="38">
        <v>0.0</v>
      </c>
      <c r="AE467" s="38"/>
      <c r="AF467" s="38"/>
      <c r="AG467" s="40"/>
      <c r="AH467" s="38"/>
      <c r="AJ467" s="37">
        <f t="shared" si="51"/>
        <v>-1945.066</v>
      </c>
    </row>
    <row r="468" ht="12.0" customHeight="1">
      <c r="A468" s="5"/>
      <c r="B468" s="4" t="s">
        <v>207</v>
      </c>
      <c r="C468" s="38">
        <v>196.0</v>
      </c>
      <c r="D468" s="38">
        <v>51.0</v>
      </c>
      <c r="E468" s="38">
        <v>999.79277</v>
      </c>
      <c r="F468" s="38">
        <v>384.0</v>
      </c>
      <c r="G468" s="38">
        <v>1273.0</v>
      </c>
      <c r="H468" s="38">
        <v>90.0</v>
      </c>
      <c r="I468" s="38">
        <v>1222.0</v>
      </c>
      <c r="J468" s="38">
        <v>348.0</v>
      </c>
      <c r="K468" s="38">
        <v>793.0</v>
      </c>
      <c r="L468" s="38">
        <v>25.0</v>
      </c>
      <c r="M468" s="38">
        <v>386.0</v>
      </c>
      <c r="N468" s="38">
        <v>211.0</v>
      </c>
      <c r="O468" s="38">
        <v>1658.941</v>
      </c>
      <c r="P468" s="38">
        <v>1.0</v>
      </c>
      <c r="Q468" s="38">
        <v>38.0</v>
      </c>
      <c r="R468" s="38">
        <v>173.0</v>
      </c>
      <c r="S468" s="38">
        <v>399.0</v>
      </c>
      <c r="T468" s="38">
        <v>560.0</v>
      </c>
      <c r="U468" s="38">
        <v>442.0</v>
      </c>
      <c r="V468" s="38">
        <v>537.0</v>
      </c>
      <c r="W468" s="38">
        <v>1155.0</v>
      </c>
      <c r="X468" s="38">
        <v>9133.0</v>
      </c>
      <c r="Y468" s="38">
        <v>28.0</v>
      </c>
      <c r="Z468" s="38">
        <v>3880.0</v>
      </c>
      <c r="AA468" s="38">
        <v>43.109</v>
      </c>
      <c r="AB468" s="38">
        <v>419.0</v>
      </c>
      <c r="AC468" s="38">
        <v>136.0</v>
      </c>
      <c r="AD468" s="38">
        <v>672.0</v>
      </c>
      <c r="AE468" s="38">
        <v>350.0</v>
      </c>
      <c r="AF468" s="38">
        <v>1485.0</v>
      </c>
      <c r="AG468" s="38">
        <v>359.0</v>
      </c>
      <c r="AH468" s="38">
        <v>4523.0</v>
      </c>
      <c r="AJ468" s="37">
        <f t="shared" si="51"/>
        <v>31970.84277</v>
      </c>
    </row>
    <row r="469" ht="12.0" customHeight="1">
      <c r="A469" s="5"/>
      <c r="B469" s="4" t="s">
        <v>93</v>
      </c>
      <c r="C469" s="38"/>
      <c r="D469" s="38"/>
      <c r="E469" s="38">
        <v>0.0</v>
      </c>
      <c r="F469" s="38">
        <v>0.0</v>
      </c>
      <c r="G469" s="38"/>
      <c r="H469" s="38"/>
      <c r="I469" s="38">
        <v>42.0</v>
      </c>
      <c r="J469" s="38"/>
      <c r="K469" s="38">
        <v>-110.0</v>
      </c>
      <c r="L469" s="38"/>
      <c r="M469" s="38">
        <v>0.0</v>
      </c>
      <c r="N469" s="38"/>
      <c r="O469" s="38">
        <v>-1353.2320000000118</v>
      </c>
      <c r="P469" s="38">
        <v>0.0</v>
      </c>
      <c r="Q469" s="38"/>
      <c r="R469" s="38">
        <v>0.0</v>
      </c>
      <c r="S469" s="38"/>
      <c r="T469" s="38">
        <v>-1940.0</v>
      </c>
      <c r="U469" s="38">
        <v>0.0</v>
      </c>
      <c r="V469" s="38">
        <v>0.0</v>
      </c>
      <c r="W469" s="38"/>
      <c r="X469" s="38">
        <v>0.0</v>
      </c>
      <c r="Y469" s="38"/>
      <c r="Z469" s="38"/>
      <c r="AA469" s="38">
        <v>-0.004</v>
      </c>
      <c r="AB469" s="38"/>
      <c r="AC469" s="38">
        <v>-3202.0</v>
      </c>
      <c r="AD469" s="38">
        <v>0.0</v>
      </c>
      <c r="AE469" s="38"/>
      <c r="AF469" s="38">
        <v>345.0</v>
      </c>
      <c r="AG469" s="38"/>
      <c r="AH469" s="38">
        <v>8864.0</v>
      </c>
      <c r="AJ469" s="37">
        <f t="shared" si="51"/>
        <v>2645.764</v>
      </c>
    </row>
    <row r="470" ht="12.0" customHeight="1">
      <c r="A470" s="5"/>
      <c r="B470" s="44" t="s">
        <v>208</v>
      </c>
      <c r="C470" s="39">
        <v>-35719.0</v>
      </c>
      <c r="D470" s="39">
        <v>370.0</v>
      </c>
      <c r="E470" s="39">
        <v>-21170.703871398626</v>
      </c>
      <c r="F470" s="39">
        <v>-29650.0</v>
      </c>
      <c r="G470" s="39">
        <v>-18865.0</v>
      </c>
      <c r="H470" s="39">
        <v>-3929.0</v>
      </c>
      <c r="I470" s="39">
        <v>-12239.0</v>
      </c>
      <c r="J470" s="39">
        <v>-30154.0</v>
      </c>
      <c r="K470" s="39">
        <v>-4871.0</v>
      </c>
      <c r="L470" s="39">
        <v>-2344.0</v>
      </c>
      <c r="M470" s="39">
        <v>-7285.0</v>
      </c>
      <c r="N470" s="39">
        <v>-11963.0</v>
      </c>
      <c r="O470" s="39">
        <v>-50877.102000000006</v>
      </c>
      <c r="P470" s="39">
        <v>-2152.0</v>
      </c>
      <c r="Q470" s="39">
        <v>-7060.0</v>
      </c>
      <c r="R470" s="39">
        <v>-12618.0</v>
      </c>
      <c r="S470" s="39">
        <v>-33016.0</v>
      </c>
      <c r="T470" s="39">
        <v>-11183.0</v>
      </c>
      <c r="U470" s="39">
        <v>-5470.0</v>
      </c>
      <c r="V470" s="39">
        <v>-2885.0</v>
      </c>
      <c r="W470" s="39">
        <v>-7871.0</v>
      </c>
      <c r="X470" s="39">
        <v>-29786.0</v>
      </c>
      <c r="Y470" s="39">
        <v>-21531.0</v>
      </c>
      <c r="Z470" s="39">
        <v>-102582.0</v>
      </c>
      <c r="AA470" s="39">
        <v>-729.9179999999999</v>
      </c>
      <c r="AB470" s="39">
        <v>-3189.0</v>
      </c>
      <c r="AC470" s="39">
        <v>-6202.0</v>
      </c>
      <c r="AD470" s="39">
        <v>-23852.0</v>
      </c>
      <c r="AE470" s="39">
        <v>-33025.0</v>
      </c>
      <c r="AF470" s="39">
        <v>-18588.0</v>
      </c>
      <c r="AG470" s="39">
        <v>-19334.0</v>
      </c>
      <c r="AH470" s="39">
        <v>7720.0</v>
      </c>
      <c r="AJ470" s="39">
        <f>SUM(AJ459:AJ469)</f>
        <v>-562050.7239</v>
      </c>
    </row>
    <row r="471" ht="12.0" customHeight="1">
      <c r="A471" s="5"/>
      <c r="B471" s="4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J471" s="41"/>
    </row>
    <row r="472" ht="12.0" customHeight="1">
      <c r="A472" s="5"/>
      <c r="B472" s="4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J472" s="41"/>
    </row>
    <row r="473" ht="12.0" customHeight="1">
      <c r="A473" s="5"/>
      <c r="B473" s="44" t="s">
        <v>209</v>
      </c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J473" s="41"/>
    </row>
    <row r="474" ht="12.0" customHeight="1">
      <c r="A474" s="5"/>
      <c r="B474" s="4" t="s">
        <v>210</v>
      </c>
      <c r="C474" s="37">
        <v>-5778.0</v>
      </c>
      <c r="D474" s="37">
        <v>-80.0</v>
      </c>
      <c r="E474" s="37">
        <v>-3330.6909</v>
      </c>
      <c r="F474" s="37">
        <v>-3411.0</v>
      </c>
      <c r="G474" s="37">
        <v>-12103.0</v>
      </c>
      <c r="H474" s="37">
        <v>-899.0</v>
      </c>
      <c r="I474" s="37">
        <v>-3198.0</v>
      </c>
      <c r="J474" s="37">
        <v>-5427.0</v>
      </c>
      <c r="K474" s="37">
        <v>-2382.0</v>
      </c>
      <c r="L474" s="37">
        <v>-42.0</v>
      </c>
      <c r="M474" s="37">
        <v>-4604.0</v>
      </c>
      <c r="N474" s="37">
        <v>-3799.0</v>
      </c>
      <c r="O474" s="37">
        <v>-9587.212</v>
      </c>
      <c r="P474" s="37">
        <v>-1740.0</v>
      </c>
      <c r="Q474" s="37">
        <v>-1116.0</v>
      </c>
      <c r="R474" s="37">
        <v>-3999.0</v>
      </c>
      <c r="S474" s="37">
        <v>-5161.0</v>
      </c>
      <c r="T474" s="37">
        <v>-6084.0</v>
      </c>
      <c r="U474" s="37">
        <v>-855.0</v>
      </c>
      <c r="V474" s="37">
        <v>-946.0</v>
      </c>
      <c r="W474" s="37">
        <v>-1462.0</v>
      </c>
      <c r="X474" s="37">
        <v>-4330.0</v>
      </c>
      <c r="Y474" s="37">
        <v>-3739.0</v>
      </c>
      <c r="Z474" s="37">
        <v>-37745.0</v>
      </c>
      <c r="AA474" s="37">
        <v>-28.55</v>
      </c>
      <c r="AB474" s="37">
        <v>-1932.0</v>
      </c>
      <c r="AC474" s="37">
        <v>-4485.0</v>
      </c>
      <c r="AD474" s="37">
        <v>-8619.0</v>
      </c>
      <c r="AE474" s="37">
        <v>-3812.0</v>
      </c>
      <c r="AF474" s="37">
        <v>-10911.0</v>
      </c>
      <c r="AG474" s="37">
        <v>-2443.0</v>
      </c>
      <c r="AH474" s="37">
        <v>-11321.0</v>
      </c>
      <c r="AJ474" s="37">
        <f t="shared" ref="AJ474:AJ477" si="52">SUM(B474:AI474)</f>
        <v>-165369.4529</v>
      </c>
    </row>
    <row r="475" ht="12.0" customHeight="1">
      <c r="A475" s="5"/>
      <c r="B475" s="4" t="s">
        <v>211</v>
      </c>
      <c r="C475" s="38">
        <v>9000.0</v>
      </c>
      <c r="D475" s="38"/>
      <c r="E475" s="38">
        <v>17403.0</v>
      </c>
      <c r="F475" s="38">
        <v>8000.0</v>
      </c>
      <c r="G475" s="38">
        <v>50262.0</v>
      </c>
      <c r="H475" s="38">
        <v>3320.0</v>
      </c>
      <c r="I475" s="38"/>
      <c r="J475" s="38">
        <v>17000.0</v>
      </c>
      <c r="K475" s="38">
        <v>265.0</v>
      </c>
      <c r="L475" s="38">
        <v>505.0</v>
      </c>
      <c r="M475" s="38">
        <v>0.0</v>
      </c>
      <c r="N475" s="38">
        <v>14304.0</v>
      </c>
      <c r="O475" s="38">
        <v>145.847</v>
      </c>
      <c r="P475" s="38">
        <v>0.0</v>
      </c>
      <c r="Q475" s="38">
        <v>5000.0</v>
      </c>
      <c r="R475" s="38">
        <v>15300.0</v>
      </c>
      <c r="S475" s="38">
        <v>14000.0</v>
      </c>
      <c r="T475" s="38">
        <v>13500.0</v>
      </c>
      <c r="U475" s="38">
        <v>0.0</v>
      </c>
      <c r="V475" s="38">
        <v>0.0</v>
      </c>
      <c r="W475" s="38">
        <v>4970.0</v>
      </c>
      <c r="X475" s="38">
        <v>18200.0</v>
      </c>
      <c r="Y475" s="38">
        <v>25500.0</v>
      </c>
      <c r="Z475" s="38">
        <v>95206.0</v>
      </c>
      <c r="AA475" s="38">
        <v>0.0</v>
      </c>
      <c r="AB475" s="38">
        <v>15324.0</v>
      </c>
      <c r="AC475" s="38">
        <v>0.0</v>
      </c>
      <c r="AD475" s="38">
        <v>74000.0</v>
      </c>
      <c r="AE475" s="38">
        <v>59306.0</v>
      </c>
      <c r="AF475" s="38">
        <v>7500.0</v>
      </c>
      <c r="AG475" s="40">
        <v>13000.0</v>
      </c>
      <c r="AH475" s="38"/>
      <c r="AJ475" s="37">
        <f t="shared" si="52"/>
        <v>481010.847</v>
      </c>
    </row>
    <row r="476" ht="12.0" customHeight="1">
      <c r="A476" s="5"/>
      <c r="B476" s="4" t="s">
        <v>212</v>
      </c>
      <c r="C476" s="38">
        <v>-130.0</v>
      </c>
      <c r="D476" s="38">
        <v>-6.0</v>
      </c>
      <c r="E476" s="38">
        <v>-4928.1659873128165</v>
      </c>
      <c r="F476" s="38">
        <v>-853.0</v>
      </c>
      <c r="G476" s="38">
        <v>-39945.0</v>
      </c>
      <c r="H476" s="38">
        <v>-2672.0</v>
      </c>
      <c r="I476" s="38"/>
      <c r="J476" s="38">
        <v>-4308.0</v>
      </c>
      <c r="K476" s="38">
        <v>-1815.0</v>
      </c>
      <c r="L476" s="38">
        <v>-17.0</v>
      </c>
      <c r="M476" s="38">
        <v>0.0</v>
      </c>
      <c r="N476" s="38">
        <v>-1304.0</v>
      </c>
      <c r="O476" s="38">
        <v>-672.982</v>
      </c>
      <c r="P476" s="38">
        <v>3546.0</v>
      </c>
      <c r="Q476" s="38">
        <v>8.0</v>
      </c>
      <c r="R476" s="38">
        <v>-631.0</v>
      </c>
      <c r="S476" s="38">
        <v>-2061.0</v>
      </c>
      <c r="T476" s="38">
        <v>-9441.0</v>
      </c>
      <c r="U476" s="38">
        <v>-676.0</v>
      </c>
      <c r="V476" s="38">
        <v>-21.0</v>
      </c>
      <c r="W476" s="38">
        <v>-8947.0</v>
      </c>
      <c r="X476" s="38">
        <v>-1256.0</v>
      </c>
      <c r="Y476" s="38">
        <v>-195.0</v>
      </c>
      <c r="Z476" s="38">
        <v>-32064.0</v>
      </c>
      <c r="AA476" s="38">
        <v>-44.665</v>
      </c>
      <c r="AB476" s="38">
        <v>-3773.0</v>
      </c>
      <c r="AC476" s="38">
        <v>-3400.0</v>
      </c>
      <c r="AD476" s="38">
        <v>-84125.0</v>
      </c>
      <c r="AE476" s="38">
        <v>-50000.0</v>
      </c>
      <c r="AF476" s="38">
        <v>-4516.0</v>
      </c>
      <c r="AG476" s="40"/>
      <c r="AH476" s="38">
        <v>-161.0</v>
      </c>
      <c r="AJ476" s="37">
        <f t="shared" si="52"/>
        <v>-254408.813</v>
      </c>
    </row>
    <row r="477" ht="12.0" customHeight="1">
      <c r="A477" s="5"/>
      <c r="B477" s="4" t="s">
        <v>93</v>
      </c>
      <c r="C477" s="38">
        <v>-389.0</v>
      </c>
      <c r="D477" s="38">
        <v>-106.0</v>
      </c>
      <c r="E477" s="38">
        <v>-79.24582</v>
      </c>
      <c r="F477" s="38"/>
      <c r="G477" s="38"/>
      <c r="H477" s="38"/>
      <c r="I477" s="38"/>
      <c r="J477" s="38">
        <v>-593.0</v>
      </c>
      <c r="K477" s="38">
        <v>0.0</v>
      </c>
      <c r="L477" s="38"/>
      <c r="M477" s="38">
        <v>0.0</v>
      </c>
      <c r="N477" s="38">
        <v>-293.0</v>
      </c>
      <c r="O477" s="38">
        <v>90.143</v>
      </c>
      <c r="P477" s="38">
        <v>0.0</v>
      </c>
      <c r="Q477" s="38"/>
      <c r="R477" s="38">
        <v>0.0</v>
      </c>
      <c r="S477" s="38">
        <v>0.0</v>
      </c>
      <c r="T477" s="38"/>
      <c r="U477" s="38">
        <v>0.0</v>
      </c>
      <c r="V477" s="38">
        <v>-203.0</v>
      </c>
      <c r="W477" s="38">
        <v>0.0</v>
      </c>
      <c r="X477" s="38">
        <v>0.0</v>
      </c>
      <c r="Y477" s="38"/>
      <c r="Z477" s="38"/>
      <c r="AA477" s="38">
        <v>0.0</v>
      </c>
      <c r="AB477" s="38"/>
      <c r="AC477" s="38">
        <v>162.0</v>
      </c>
      <c r="AD477" s="38">
        <v>0.0</v>
      </c>
      <c r="AE477" s="38"/>
      <c r="AF477" s="38">
        <v>9942.0</v>
      </c>
      <c r="AG477" s="40"/>
      <c r="AH477" s="38">
        <v>3312.0</v>
      </c>
      <c r="AJ477" s="37">
        <f t="shared" si="52"/>
        <v>11842.89718</v>
      </c>
    </row>
    <row r="478" ht="12.0" customHeight="1">
      <c r="A478" s="5"/>
      <c r="B478" s="44" t="s">
        <v>213</v>
      </c>
      <c r="C478" s="39">
        <v>2703.0</v>
      </c>
      <c r="D478" s="39">
        <v>-192.0</v>
      </c>
      <c r="E478" s="39">
        <v>9064.897292687183</v>
      </c>
      <c r="F478" s="39">
        <v>3736.0</v>
      </c>
      <c r="G478" s="39">
        <v>-1786.0</v>
      </c>
      <c r="H478" s="39">
        <v>-251.0</v>
      </c>
      <c r="I478" s="39">
        <v>-3198.0</v>
      </c>
      <c r="J478" s="39">
        <v>6672.0</v>
      </c>
      <c r="K478" s="39">
        <v>-3932.0</v>
      </c>
      <c r="L478" s="39">
        <v>446.0</v>
      </c>
      <c r="M478" s="39">
        <v>-4604.0</v>
      </c>
      <c r="N478" s="39">
        <v>8908.0</v>
      </c>
      <c r="O478" s="39">
        <v>-10024.204</v>
      </c>
      <c r="P478" s="39">
        <v>1806.0</v>
      </c>
      <c r="Q478" s="39">
        <v>3892.0</v>
      </c>
      <c r="R478" s="39">
        <v>10670.0</v>
      </c>
      <c r="S478" s="39">
        <v>6778.0</v>
      </c>
      <c r="T478" s="39">
        <v>-2025.0</v>
      </c>
      <c r="U478" s="39">
        <v>-1531.0</v>
      </c>
      <c r="V478" s="39">
        <v>-1170.0</v>
      </c>
      <c r="W478" s="39">
        <v>-5439.0</v>
      </c>
      <c r="X478" s="39">
        <v>12614.0</v>
      </c>
      <c r="Y478" s="39">
        <v>21566.0</v>
      </c>
      <c r="Z478" s="39">
        <v>25397.0</v>
      </c>
      <c r="AA478" s="39">
        <v>-73.215</v>
      </c>
      <c r="AB478" s="39">
        <v>9619.0</v>
      </c>
      <c r="AC478" s="39">
        <v>-7723.0</v>
      </c>
      <c r="AD478" s="39">
        <v>-18744.0</v>
      </c>
      <c r="AE478" s="39">
        <v>5494.0</v>
      </c>
      <c r="AF478" s="39">
        <v>2015.0</v>
      </c>
      <c r="AG478" s="39">
        <v>10557.0</v>
      </c>
      <c r="AH478" s="39">
        <v>-8170.0</v>
      </c>
      <c r="AJ478" s="39">
        <f>SUM(AJ474:AJ477)</f>
        <v>73075.47829</v>
      </c>
    </row>
    <row r="479" ht="12.0" customHeight="1">
      <c r="A479" s="5"/>
      <c r="B479" s="4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J479" s="41"/>
    </row>
    <row r="480" ht="12.0" customHeight="1">
      <c r="A480" s="5"/>
      <c r="B480" s="4" t="s">
        <v>214</v>
      </c>
      <c r="C480" s="72">
        <v>-8268.0</v>
      </c>
      <c r="D480" s="72">
        <v>598.0</v>
      </c>
      <c r="E480" s="72">
        <v>-1580.5505861249967</v>
      </c>
      <c r="F480" s="72">
        <v>-13973.0</v>
      </c>
      <c r="G480" s="72">
        <v>-7027.0</v>
      </c>
      <c r="H480" s="72">
        <v>-1898.0</v>
      </c>
      <c r="I480" s="72">
        <v>3550.0</v>
      </c>
      <c r="J480" s="72">
        <v>-15820.0</v>
      </c>
      <c r="K480" s="72">
        <v>-2050.0</v>
      </c>
      <c r="L480" s="72">
        <v>-1648.0</v>
      </c>
      <c r="M480" s="72">
        <v>-1081.0</v>
      </c>
      <c r="N480" s="72">
        <v>10900.0</v>
      </c>
      <c r="O480" s="72">
        <v>-40715.266</v>
      </c>
      <c r="P480" s="72">
        <v>2862.0</v>
      </c>
      <c r="Q480" s="72">
        <v>-771.0</v>
      </c>
      <c r="R480" s="72">
        <v>2705.0</v>
      </c>
      <c r="S480" s="72">
        <v>-8072.0</v>
      </c>
      <c r="T480" s="72">
        <v>-1847.0</v>
      </c>
      <c r="U480" s="72">
        <v>-1606.0</v>
      </c>
      <c r="V480" s="72">
        <v>836.0</v>
      </c>
      <c r="W480" s="72">
        <v>-5671.0</v>
      </c>
      <c r="X480" s="72">
        <v>3493.0</v>
      </c>
      <c r="Y480" s="72">
        <v>-3.0</v>
      </c>
      <c r="Z480" s="72">
        <v>-27854.0</v>
      </c>
      <c r="AA480" s="72">
        <v>-768.0369999999999</v>
      </c>
      <c r="AB480" s="72">
        <v>10056.0</v>
      </c>
      <c r="AC480" s="72">
        <v>-1776.0</v>
      </c>
      <c r="AD480" s="72">
        <v>-19953.0</v>
      </c>
      <c r="AE480" s="72">
        <v>-2662.0</v>
      </c>
      <c r="AF480" s="72">
        <v>4131.0</v>
      </c>
      <c r="AG480" s="72">
        <v>95.0</v>
      </c>
      <c r="AH480" s="72">
        <v>27169.0</v>
      </c>
      <c r="AJ480" s="72">
        <f>+AJ456+AJ457+AJ470+AJ478</f>
        <v>-98648.85359</v>
      </c>
    </row>
    <row r="481" ht="12.0" customHeight="1">
      <c r="A481" s="5"/>
      <c r="B481" s="4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J481" s="41"/>
    </row>
    <row r="482" ht="12.0" customHeight="1">
      <c r="A482" s="5"/>
      <c r="B482" s="4" t="s">
        <v>215</v>
      </c>
      <c r="C482" s="37">
        <v>10731.0</v>
      </c>
      <c r="D482" s="37">
        <v>1168.0</v>
      </c>
      <c r="E482" s="37">
        <v>20706.87904499151</v>
      </c>
      <c r="F482" s="37">
        <v>18879.0</v>
      </c>
      <c r="G482" s="37">
        <v>19675.0</v>
      </c>
      <c r="H482" s="37">
        <v>3889.0</v>
      </c>
      <c r="I482" s="37">
        <v>22587.0</v>
      </c>
      <c r="J482" s="37">
        <v>35437.0</v>
      </c>
      <c r="K482" s="37">
        <v>20852.0</v>
      </c>
      <c r="L482" s="37">
        <v>2851.0</v>
      </c>
      <c r="M482" s="37">
        <v>9034.0</v>
      </c>
      <c r="N482" s="37">
        <v>7503.0</v>
      </c>
      <c r="O482" s="37">
        <v>55839.883</v>
      </c>
      <c r="P482" s="37">
        <v>1432.0</v>
      </c>
      <c r="Q482" s="37">
        <v>1949.0</v>
      </c>
      <c r="R482" s="37">
        <v>9987.0</v>
      </c>
      <c r="S482" s="37">
        <v>15717.0</v>
      </c>
      <c r="T482" s="37">
        <v>11586.0</v>
      </c>
      <c r="U482" s="37">
        <v>7715.0</v>
      </c>
      <c r="V482" s="37">
        <v>12066.0</v>
      </c>
      <c r="W482" s="37">
        <v>32784.0</v>
      </c>
      <c r="X482" s="37">
        <v>78026.0</v>
      </c>
      <c r="Y482" s="37">
        <v>5302.0</v>
      </c>
      <c r="Z482" s="37">
        <v>80707.0</v>
      </c>
      <c r="AA482" s="37">
        <v>2809.569</v>
      </c>
      <c r="AB482" s="37">
        <v>6627.0</v>
      </c>
      <c r="AC482" s="37">
        <v>3984.0</v>
      </c>
      <c r="AD482" s="37">
        <v>28631.0</v>
      </c>
      <c r="AE482" s="37">
        <v>22579.0</v>
      </c>
      <c r="AF482" s="37">
        <v>44045.0</v>
      </c>
      <c r="AG482" s="37">
        <v>15724.0</v>
      </c>
      <c r="AH482" s="37">
        <v>77825.0</v>
      </c>
      <c r="AJ482" s="37">
        <f>SUM(B482:AI482)</f>
        <v>688648.331</v>
      </c>
    </row>
    <row r="483" ht="12.0" customHeight="1">
      <c r="A483" s="5"/>
      <c r="B483" s="4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3"/>
      <c r="AH483" s="41"/>
      <c r="AJ483" s="41"/>
    </row>
    <row r="484" ht="12.0" customHeight="1">
      <c r="A484" s="5"/>
      <c r="B484" s="4" t="s">
        <v>216</v>
      </c>
      <c r="C484" s="37">
        <v>2463.0</v>
      </c>
      <c r="D484" s="37">
        <v>1766.0</v>
      </c>
      <c r="E484" s="37">
        <v>19126.33047387501</v>
      </c>
      <c r="F484" s="37">
        <v>4906.0</v>
      </c>
      <c r="G484" s="37">
        <v>12648.0</v>
      </c>
      <c r="H484" s="37">
        <v>1991.0</v>
      </c>
      <c r="I484" s="37">
        <v>26137.0</v>
      </c>
      <c r="J484" s="37">
        <v>19617.0</v>
      </c>
      <c r="K484" s="37">
        <v>18802.0</v>
      </c>
      <c r="L484" s="37">
        <v>1203.0</v>
      </c>
      <c r="M484" s="37">
        <v>7953.0</v>
      </c>
      <c r="N484" s="37">
        <v>18403.0</v>
      </c>
      <c r="O484" s="37">
        <v>15124.617</v>
      </c>
      <c r="P484" s="37">
        <v>4294.0</v>
      </c>
      <c r="Q484" s="37">
        <v>1178.0</v>
      </c>
      <c r="R484" s="37">
        <v>12692.0</v>
      </c>
      <c r="S484" s="37">
        <v>7645.0</v>
      </c>
      <c r="T484" s="37">
        <v>9739.0</v>
      </c>
      <c r="U484" s="37">
        <v>6109.0</v>
      </c>
      <c r="V484" s="37">
        <v>12902.0</v>
      </c>
      <c r="W484" s="37">
        <v>27113.0</v>
      </c>
      <c r="X484" s="37">
        <v>81519.0</v>
      </c>
      <c r="Y484" s="37">
        <v>5299.0</v>
      </c>
      <c r="Z484" s="37">
        <v>52853.0</v>
      </c>
      <c r="AA484" s="37">
        <v>2041.532</v>
      </c>
      <c r="AB484" s="37">
        <v>16683.0</v>
      </c>
      <c r="AC484" s="37">
        <v>2208.0</v>
      </c>
      <c r="AD484" s="37">
        <v>8678.0</v>
      </c>
      <c r="AE484" s="37">
        <v>19917.0</v>
      </c>
      <c r="AF484" s="37">
        <v>48176.0</v>
      </c>
      <c r="AG484" s="37">
        <v>15819.0</v>
      </c>
      <c r="AH484" s="37">
        <v>104994.0</v>
      </c>
      <c r="AJ484" s="37">
        <f>SUM(B484:AI484)</f>
        <v>589999.4795</v>
      </c>
    </row>
    <row r="485" ht="12.0" customHeight="1">
      <c r="A485" s="5"/>
      <c r="B485" s="4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J485" s="41"/>
    </row>
    <row r="486" ht="12.0" customHeight="1">
      <c r="A486" s="5"/>
      <c r="B486" s="35" t="s">
        <v>217</v>
      </c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J486" s="42"/>
    </row>
    <row r="487" ht="12.0" customHeight="1">
      <c r="A487" s="5"/>
      <c r="B487" s="4" t="s">
        <v>218</v>
      </c>
      <c r="C487" s="39">
        <v>24748.0</v>
      </c>
      <c r="D487" s="39">
        <v>420.0</v>
      </c>
      <c r="E487" s="39">
        <v>10525.255992586446</v>
      </c>
      <c r="F487" s="39">
        <v>11941.0</v>
      </c>
      <c r="G487" s="39">
        <v>13624.0</v>
      </c>
      <c r="H487" s="39">
        <v>2282.0</v>
      </c>
      <c r="I487" s="39">
        <v>18987.0</v>
      </c>
      <c r="J487" s="39">
        <v>7662.0</v>
      </c>
      <c r="K487" s="39">
        <v>6753.0</v>
      </c>
      <c r="L487" s="39">
        <v>250.0</v>
      </c>
      <c r="M487" s="39">
        <v>10808.0</v>
      </c>
      <c r="N487" s="39">
        <v>13955.0</v>
      </c>
      <c r="O487" s="39">
        <v>20192.589</v>
      </c>
      <c r="P487" s="39">
        <v>3208.0</v>
      </c>
      <c r="Q487" s="39">
        <v>2397.0</v>
      </c>
      <c r="R487" s="39">
        <v>4653.0</v>
      </c>
      <c r="S487" s="39">
        <v>18166.0</v>
      </c>
      <c r="T487" s="39">
        <v>11389.0</v>
      </c>
      <c r="U487" s="39">
        <v>5395.0</v>
      </c>
      <c r="V487" s="39">
        <v>4891.0</v>
      </c>
      <c r="W487" s="39">
        <v>7639.0</v>
      </c>
      <c r="X487" s="39">
        <v>20665.0</v>
      </c>
      <c r="Y487" s="39">
        <v>-38.0</v>
      </c>
      <c r="Z487" s="39">
        <v>49331.0</v>
      </c>
      <c r="AA487" s="39">
        <v>35.096</v>
      </c>
      <c r="AB487" s="39">
        <v>3626.0</v>
      </c>
      <c r="AC487" s="39">
        <v>12149.0</v>
      </c>
      <c r="AD487" s="39">
        <v>22643.0</v>
      </c>
      <c r="AE487" s="39">
        <v>24869.0</v>
      </c>
      <c r="AF487" s="39">
        <v>20704.0</v>
      </c>
      <c r="AG487" s="39">
        <v>8861.0</v>
      </c>
      <c r="AH487" s="39">
        <v>27634.0</v>
      </c>
      <c r="AJ487" s="39">
        <f>+AJ456</f>
        <v>390364.941</v>
      </c>
    </row>
    <row r="488" ht="12.0" customHeight="1">
      <c r="A488" s="5"/>
      <c r="B488" s="4" t="s">
        <v>219</v>
      </c>
      <c r="C488" s="39">
        <v>-5778.0</v>
      </c>
      <c r="D488" s="39">
        <v>-80.0</v>
      </c>
      <c r="E488" s="39">
        <v>-3330.6909</v>
      </c>
      <c r="F488" s="39">
        <v>-3411.0</v>
      </c>
      <c r="G488" s="39">
        <v>-12103.0</v>
      </c>
      <c r="H488" s="39">
        <v>-899.0</v>
      </c>
      <c r="I488" s="39">
        <v>-3198.0</v>
      </c>
      <c r="J488" s="39">
        <v>-5427.0</v>
      </c>
      <c r="K488" s="39">
        <v>-2382.0</v>
      </c>
      <c r="L488" s="39">
        <v>-42.0</v>
      </c>
      <c r="M488" s="39">
        <v>-4604.0</v>
      </c>
      <c r="N488" s="39">
        <v>-3799.0</v>
      </c>
      <c r="O488" s="39">
        <v>-9587.212</v>
      </c>
      <c r="P488" s="39">
        <v>-1740.0</v>
      </c>
      <c r="Q488" s="39">
        <v>-1116.0</v>
      </c>
      <c r="R488" s="39">
        <v>-3999.0</v>
      </c>
      <c r="S488" s="39">
        <v>-5161.0</v>
      </c>
      <c r="T488" s="39">
        <v>-6084.0</v>
      </c>
      <c r="U488" s="39">
        <v>-855.0</v>
      </c>
      <c r="V488" s="39">
        <v>-946.0</v>
      </c>
      <c r="W488" s="39">
        <v>-1462.0</v>
      </c>
      <c r="X488" s="39">
        <v>-4330.0</v>
      </c>
      <c r="Y488" s="39">
        <v>-3588.0</v>
      </c>
      <c r="Z488" s="39">
        <v>-37745.0</v>
      </c>
      <c r="AA488" s="39">
        <v>-28.55</v>
      </c>
      <c r="AB488" s="39">
        <v>-1932.0</v>
      </c>
      <c r="AC488" s="39">
        <v>-4485.0</v>
      </c>
      <c r="AD488" s="39">
        <v>-8619.0</v>
      </c>
      <c r="AE488" s="39">
        <v>-3812.0</v>
      </c>
      <c r="AF488" s="39">
        <v>-10911.0</v>
      </c>
      <c r="AG488" s="39">
        <v>-2443.0</v>
      </c>
      <c r="AH488" s="39">
        <v>-11321.0</v>
      </c>
      <c r="AJ488" s="39">
        <f>+AJ474</f>
        <v>-165369.4529</v>
      </c>
    </row>
    <row r="489" ht="12.0" customHeight="1">
      <c r="A489" s="5"/>
      <c r="B489" s="4" t="s">
        <v>220</v>
      </c>
      <c r="C489" s="39">
        <v>196.0</v>
      </c>
      <c r="D489" s="39">
        <v>51.0</v>
      </c>
      <c r="E489" s="39">
        <v>999.79277</v>
      </c>
      <c r="F489" s="39">
        <v>384.0</v>
      </c>
      <c r="G489" s="39">
        <v>1273.0</v>
      </c>
      <c r="H489" s="39">
        <v>90.0</v>
      </c>
      <c r="I489" s="39">
        <v>1222.0</v>
      </c>
      <c r="J489" s="39">
        <v>348.0</v>
      </c>
      <c r="K489" s="39">
        <v>793.0</v>
      </c>
      <c r="L489" s="39">
        <v>25.0</v>
      </c>
      <c r="M489" s="39">
        <v>386.0</v>
      </c>
      <c r="N489" s="39">
        <v>211.0</v>
      </c>
      <c r="O489" s="39">
        <v>1658.941</v>
      </c>
      <c r="P489" s="39">
        <v>1.0</v>
      </c>
      <c r="Q489" s="39">
        <v>38.0</v>
      </c>
      <c r="R489" s="39">
        <v>173.0</v>
      </c>
      <c r="S489" s="39">
        <v>399.0</v>
      </c>
      <c r="T489" s="39">
        <v>560.0</v>
      </c>
      <c r="U489" s="39">
        <v>442.0</v>
      </c>
      <c r="V489" s="39">
        <v>537.0</v>
      </c>
      <c r="W489" s="39">
        <v>1155.0</v>
      </c>
      <c r="X489" s="39">
        <v>9133.0</v>
      </c>
      <c r="Y489" s="39">
        <v>28.0</v>
      </c>
      <c r="Z489" s="39">
        <v>3880.0</v>
      </c>
      <c r="AA489" s="39">
        <v>43.109</v>
      </c>
      <c r="AB489" s="39">
        <v>419.0</v>
      </c>
      <c r="AC489" s="39">
        <v>136.0</v>
      </c>
      <c r="AD489" s="39">
        <v>672.0</v>
      </c>
      <c r="AE489" s="39">
        <v>350.0</v>
      </c>
      <c r="AF489" s="39">
        <v>1485.0</v>
      </c>
      <c r="AG489" s="39">
        <v>359.0</v>
      </c>
      <c r="AH489" s="39">
        <v>4523.0</v>
      </c>
      <c r="AJ489" s="39">
        <f>+AJ468</f>
        <v>31970.84277</v>
      </c>
    </row>
    <row r="490" ht="12.0" customHeight="1">
      <c r="A490" s="5"/>
      <c r="B490" s="4" t="s">
        <v>221</v>
      </c>
      <c r="C490" s="38">
        <v>-13918.0</v>
      </c>
      <c r="D490" s="38">
        <v>-808.0</v>
      </c>
      <c r="E490" s="38">
        <v>-5557.010030000001</v>
      </c>
      <c r="F490" s="38">
        <v>-5949.0</v>
      </c>
      <c r="G490" s="38">
        <v>-5940.0</v>
      </c>
      <c r="H490" s="38">
        <v>-1598.0</v>
      </c>
      <c r="I490" s="38">
        <v>-17215.0</v>
      </c>
      <c r="J490" s="38">
        <v>-7555.0</v>
      </c>
      <c r="K490" s="38">
        <v>-7095.0</v>
      </c>
      <c r="L490" s="38">
        <v>-149.0</v>
      </c>
      <c r="M490" s="38">
        <v>-6617.0</v>
      </c>
      <c r="N490" s="38">
        <v>4184.0</v>
      </c>
      <c r="O490" s="38">
        <v>-7180.758</v>
      </c>
      <c r="P490" s="38">
        <v>-1886.0</v>
      </c>
      <c r="Q490" s="38">
        <v>-893.0</v>
      </c>
      <c r="R490" s="38">
        <v>-6480.0</v>
      </c>
      <c r="S490" s="38">
        <v>-11117.0</v>
      </c>
      <c r="T490" s="38"/>
      <c r="U490" s="38"/>
      <c r="V490" s="38">
        <v>-15993.0</v>
      </c>
      <c r="W490" s="38">
        <v>-9574.0</v>
      </c>
      <c r="X490" s="38">
        <v>-26423.0</v>
      </c>
      <c r="Y490" s="38">
        <v>-5042.0</v>
      </c>
      <c r="Z490" s="38">
        <v>-37815.0</v>
      </c>
      <c r="AA490" s="38">
        <v>-209.45</v>
      </c>
      <c r="AB490" s="38"/>
      <c r="AC490" s="38">
        <v>9445.0</v>
      </c>
      <c r="AD490" s="38">
        <v>-19006.0</v>
      </c>
      <c r="AE490" s="38">
        <v>-18187.0</v>
      </c>
      <c r="AF490" s="38">
        <v>-17056.0</v>
      </c>
      <c r="AG490" s="38">
        <v>-11036.0</v>
      </c>
      <c r="AH490" s="38"/>
      <c r="AJ490" s="37">
        <f t="shared" ref="AJ490:AJ491" si="53">SUM(B490:AI490)</f>
        <v>-246670.218</v>
      </c>
    </row>
    <row r="491" ht="12.0" customHeight="1">
      <c r="A491" s="5"/>
      <c r="B491" s="4" t="s">
        <v>222</v>
      </c>
      <c r="C491" s="38">
        <v>3195.0</v>
      </c>
      <c r="D491" s="38">
        <v>173.0</v>
      </c>
      <c r="E491" s="38">
        <v>0.0</v>
      </c>
      <c r="F491" s="38">
        <v>0.0</v>
      </c>
      <c r="G491" s="38"/>
      <c r="H491" s="38">
        <v>1280.0</v>
      </c>
      <c r="I491" s="38">
        <v>4959.0</v>
      </c>
      <c r="J491" s="38">
        <v>1652.0</v>
      </c>
      <c r="K491" s="38">
        <v>3749.0</v>
      </c>
      <c r="L491" s="90">
        <v>137.0</v>
      </c>
      <c r="M491" s="38">
        <v>0.0</v>
      </c>
      <c r="N491" s="38">
        <v>-912.0</v>
      </c>
      <c r="O491" s="38">
        <v>2843.0</v>
      </c>
      <c r="P491" s="38">
        <v>0.0</v>
      </c>
      <c r="Q491" s="38"/>
      <c r="R491" s="38">
        <v>0.0</v>
      </c>
      <c r="S491" s="38">
        <v>-685.0</v>
      </c>
      <c r="T491" s="38"/>
      <c r="U491" s="38"/>
      <c r="V491" s="38">
        <v>12570.0</v>
      </c>
      <c r="W491" s="38">
        <v>2600.0</v>
      </c>
      <c r="X491" s="38">
        <v>2537.0</v>
      </c>
      <c r="Y491" s="38"/>
      <c r="Z491" s="38"/>
      <c r="AA491" s="38">
        <v>38.0</v>
      </c>
      <c r="AB491" s="38"/>
      <c r="AC491" s="38">
        <v>4991.0</v>
      </c>
      <c r="AD491" s="38">
        <v>-7670.0</v>
      </c>
      <c r="AE491" s="38">
        <v>2710.0</v>
      </c>
      <c r="AF491" s="38">
        <v>885.0</v>
      </c>
      <c r="AG491" s="38">
        <v>305.0</v>
      </c>
      <c r="AH491" s="38"/>
      <c r="AJ491" s="37">
        <f t="shared" si="53"/>
        <v>35357</v>
      </c>
    </row>
    <row r="492" ht="12.0" customHeight="1">
      <c r="A492" s="5"/>
      <c r="B492" s="4" t="s">
        <v>223</v>
      </c>
      <c r="C492" s="39">
        <v>8443.0</v>
      </c>
      <c r="D492" s="39">
        <v>-244.0</v>
      </c>
      <c r="E492" s="39">
        <v>2637.3478325864453</v>
      </c>
      <c r="F492" s="39">
        <v>2965.0</v>
      </c>
      <c r="G492" s="39">
        <v>-3146.0</v>
      </c>
      <c r="H492" s="39">
        <v>1155.0</v>
      </c>
      <c r="I492" s="39">
        <v>4755.0</v>
      </c>
      <c r="J492" s="39">
        <v>-3320.0</v>
      </c>
      <c r="K492" s="39">
        <v>1818.0</v>
      </c>
      <c r="L492" s="39">
        <v>221.0</v>
      </c>
      <c r="M492" s="39">
        <v>-27.0</v>
      </c>
      <c r="N492" s="39">
        <v>13639.0</v>
      </c>
      <c r="O492" s="39">
        <v>7926.560000000001</v>
      </c>
      <c r="P492" s="39">
        <v>-417.0</v>
      </c>
      <c r="Q492" s="39">
        <v>426.0</v>
      </c>
      <c r="R492" s="39">
        <v>-5653.0</v>
      </c>
      <c r="S492" s="39">
        <v>1602.0</v>
      </c>
      <c r="T492" s="39">
        <v>5865.0</v>
      </c>
      <c r="U492" s="39">
        <v>4982.0</v>
      </c>
      <c r="V492" s="39">
        <v>1059.0</v>
      </c>
      <c r="W492" s="39">
        <v>358.0</v>
      </c>
      <c r="X492" s="39">
        <v>1582.0</v>
      </c>
      <c r="Y492" s="39">
        <v>-8640.0</v>
      </c>
      <c r="Z492" s="39">
        <v>-22349.0</v>
      </c>
      <c r="AA492" s="39">
        <v>-121.79499999999999</v>
      </c>
      <c r="AB492" s="39">
        <v>2113.0</v>
      </c>
      <c r="AC492" s="39">
        <v>22236.0</v>
      </c>
      <c r="AD492" s="39">
        <v>-11980.0</v>
      </c>
      <c r="AE492" s="39">
        <v>5930.0</v>
      </c>
      <c r="AF492" s="39">
        <v>-4893.0</v>
      </c>
      <c r="AG492" s="39">
        <v>-3954.0</v>
      </c>
      <c r="AH492" s="39">
        <v>20836.0</v>
      </c>
      <c r="AJ492" s="39">
        <f>SUM(AJ487:AJ491)</f>
        <v>45653.11283</v>
      </c>
    </row>
    <row r="493" ht="12.0" customHeight="1">
      <c r="A493" s="5"/>
      <c r="B493" s="4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J493" s="42"/>
    </row>
    <row r="494" ht="12.0" customHeight="1">
      <c r="A494" s="5"/>
      <c r="B494" s="4" t="s">
        <v>224</v>
      </c>
      <c r="C494" s="38">
        <v>-130.0</v>
      </c>
      <c r="D494" s="38"/>
      <c r="E494" s="38">
        <v>-4928.1659873128165</v>
      </c>
      <c r="F494" s="38">
        <v>-853.0</v>
      </c>
      <c r="G494" s="38"/>
      <c r="H494" s="38">
        <v>-2672.0</v>
      </c>
      <c r="I494" s="38">
        <v>0.0</v>
      </c>
      <c r="J494" s="38">
        <v>-4308.0</v>
      </c>
      <c r="K494" s="38">
        <v>-1815.0</v>
      </c>
      <c r="L494" s="38">
        <v>-17.0</v>
      </c>
      <c r="M494" s="38">
        <v>0.0</v>
      </c>
      <c r="N494" s="38"/>
      <c r="O494" s="38">
        <v>-672.982</v>
      </c>
      <c r="P494" s="38">
        <v>-3546.0</v>
      </c>
      <c r="Q494" s="38">
        <v>80.0</v>
      </c>
      <c r="R494" s="38">
        <v>-631.0</v>
      </c>
      <c r="S494" s="38">
        <v>-2061.0</v>
      </c>
      <c r="T494" s="38"/>
      <c r="U494" s="38"/>
      <c r="V494" s="38">
        <v>-21.0</v>
      </c>
      <c r="W494" s="38">
        <v>0.0</v>
      </c>
      <c r="X494" s="38">
        <v>-1256.0</v>
      </c>
      <c r="Y494" s="38">
        <v>-195.0</v>
      </c>
      <c r="Z494" s="38">
        <v>-18064.0</v>
      </c>
      <c r="AA494" s="38">
        <v>-44.665</v>
      </c>
      <c r="AB494" s="38"/>
      <c r="AC494" s="38">
        <v>0.0</v>
      </c>
      <c r="AD494" s="38">
        <v>-84125.0</v>
      </c>
      <c r="AE494" s="38"/>
      <c r="AF494" s="38">
        <v>-4516.0</v>
      </c>
      <c r="AG494" s="38"/>
      <c r="AH494" s="38"/>
      <c r="AJ494" s="37">
        <f>SUM(B494:AI494)</f>
        <v>-129775.813</v>
      </c>
    </row>
    <row r="495" ht="12.0" customHeight="1">
      <c r="A495" s="5"/>
      <c r="B495" s="4" t="s">
        <v>225</v>
      </c>
      <c r="C495" s="39">
        <v>8313.0</v>
      </c>
      <c r="D495" s="39">
        <v>-244.0</v>
      </c>
      <c r="E495" s="39">
        <v>-2290.818154726371</v>
      </c>
      <c r="F495" s="39">
        <v>2112.0</v>
      </c>
      <c r="G495" s="39">
        <v>-3146.0</v>
      </c>
      <c r="H495" s="39">
        <v>-1517.0</v>
      </c>
      <c r="I495" s="39">
        <v>4755.0</v>
      </c>
      <c r="J495" s="39">
        <v>-7628.0</v>
      </c>
      <c r="K495" s="39">
        <v>3.0</v>
      </c>
      <c r="L495" s="39">
        <v>204.0</v>
      </c>
      <c r="M495" s="39">
        <v>-27.0</v>
      </c>
      <c r="N495" s="39">
        <v>13639.0</v>
      </c>
      <c r="O495" s="39">
        <v>7253.578000000001</v>
      </c>
      <c r="P495" s="39">
        <v>-3963.0</v>
      </c>
      <c r="Q495" s="39">
        <v>506.0</v>
      </c>
      <c r="R495" s="39">
        <v>-6284.0</v>
      </c>
      <c r="S495" s="39">
        <v>-459.0</v>
      </c>
      <c r="T495" s="39">
        <v>5865.0</v>
      </c>
      <c r="U495" s="39">
        <v>4982.0</v>
      </c>
      <c r="V495" s="39">
        <v>1038.0</v>
      </c>
      <c r="W495" s="39">
        <v>358.0</v>
      </c>
      <c r="X495" s="39">
        <v>326.0</v>
      </c>
      <c r="Y495" s="39">
        <v>-8835.0</v>
      </c>
      <c r="Z495" s="39">
        <v>-40413.0</v>
      </c>
      <c r="AA495" s="39">
        <v>-166.45999999999998</v>
      </c>
      <c r="AB495" s="39">
        <v>2113.0</v>
      </c>
      <c r="AC495" s="39">
        <v>22236.0</v>
      </c>
      <c r="AD495" s="39">
        <v>-96105.0</v>
      </c>
      <c r="AE495" s="39">
        <v>5930.0</v>
      </c>
      <c r="AF495" s="39">
        <v>-9409.0</v>
      </c>
      <c r="AG495" s="39">
        <v>-3954.0</v>
      </c>
      <c r="AH495" s="39">
        <v>20836.0</v>
      </c>
      <c r="AJ495" s="39">
        <f>+AJ492+AJ494</f>
        <v>-84122.70015</v>
      </c>
    </row>
    <row r="496" ht="12.0" customHeight="1">
      <c r="A496" s="5"/>
      <c r="B496" s="9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J496" s="41"/>
    </row>
    <row r="497" ht="12.0" customHeight="1">
      <c r="A497" s="28"/>
      <c r="B497" s="47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J497" s="42"/>
    </row>
    <row r="498" ht="12.0" customHeight="1">
      <c r="A498" s="48"/>
      <c r="B498" s="48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J498" s="92"/>
    </row>
    <row r="499" ht="12.0" customHeight="1">
      <c r="A499" s="48"/>
      <c r="B499" s="48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J499" s="92"/>
    </row>
    <row r="500" ht="12.0" customHeight="1">
      <c r="A500" s="48"/>
      <c r="B500" s="48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92"/>
      <c r="V500" s="92"/>
      <c r="W500" s="92"/>
      <c r="X500" s="92"/>
      <c r="Y500" s="92"/>
      <c r="Z500" s="49"/>
      <c r="AA500" s="92"/>
      <c r="AB500" s="49"/>
      <c r="AC500" s="92"/>
      <c r="AD500" s="49"/>
      <c r="AE500" s="92"/>
      <c r="AF500" s="49"/>
      <c r="AG500" s="49"/>
      <c r="AH500" s="49"/>
      <c r="AJ500" s="49"/>
    </row>
    <row r="501" ht="12.0" customHeight="1">
      <c r="A501" s="2"/>
      <c r="B501" s="3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J501" s="94"/>
    </row>
    <row r="502" ht="12.0" customHeight="1">
      <c r="A502" s="5"/>
      <c r="B502" s="79" t="s">
        <v>226</v>
      </c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J502" s="95"/>
    </row>
    <row r="503" ht="12.0" customHeight="1">
      <c r="A503" s="5"/>
      <c r="B503" s="4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J503" s="95"/>
    </row>
    <row r="504" ht="12.0" customHeight="1">
      <c r="A504" s="5"/>
      <c r="B504" s="35" t="s">
        <v>227</v>
      </c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J504" s="95"/>
    </row>
    <row r="505" ht="12.0" customHeight="1">
      <c r="A505" s="5"/>
      <c r="B505" s="4"/>
      <c r="C505" s="55" t="s">
        <v>2</v>
      </c>
      <c r="D505" s="55" t="s">
        <v>2</v>
      </c>
      <c r="E505" s="55" t="s">
        <v>2</v>
      </c>
      <c r="F505" s="55" t="s">
        <v>2</v>
      </c>
      <c r="G505" s="55" t="s">
        <v>2</v>
      </c>
      <c r="H505" s="55" t="s">
        <v>2</v>
      </c>
      <c r="I505" s="55" t="s">
        <v>2</v>
      </c>
      <c r="J505" s="55" t="s">
        <v>2</v>
      </c>
      <c r="K505" s="55" t="s">
        <v>2</v>
      </c>
      <c r="L505" s="55" t="s">
        <v>2</v>
      </c>
      <c r="M505" s="55" t="s">
        <v>2</v>
      </c>
      <c r="N505" s="55" t="s">
        <v>2</v>
      </c>
      <c r="O505" s="55" t="s">
        <v>2</v>
      </c>
      <c r="P505" s="55" t="s">
        <v>2</v>
      </c>
      <c r="Q505" s="55" t="s">
        <v>2</v>
      </c>
      <c r="R505" s="55" t="s">
        <v>2</v>
      </c>
      <c r="S505" s="55" t="s">
        <v>2</v>
      </c>
      <c r="T505" s="55" t="s">
        <v>2</v>
      </c>
      <c r="U505" s="55" t="s">
        <v>2</v>
      </c>
      <c r="V505" s="55" t="s">
        <v>2</v>
      </c>
      <c r="W505" s="55" t="s">
        <v>2</v>
      </c>
      <c r="X505" s="55" t="s">
        <v>2</v>
      </c>
      <c r="Y505" s="55" t="s">
        <v>2</v>
      </c>
      <c r="Z505" s="55" t="s">
        <v>2</v>
      </c>
      <c r="AA505" s="55" t="s">
        <v>2</v>
      </c>
      <c r="AB505" s="55" t="s">
        <v>2</v>
      </c>
      <c r="AC505" s="55" t="s">
        <v>2</v>
      </c>
      <c r="AD505" s="55" t="s">
        <v>2</v>
      </c>
      <c r="AE505" s="55" t="s">
        <v>2</v>
      </c>
      <c r="AF505" s="55" t="s">
        <v>2</v>
      </c>
      <c r="AG505" s="55" t="s">
        <v>2</v>
      </c>
      <c r="AH505" s="55" t="s">
        <v>2</v>
      </c>
      <c r="AJ505" s="96" t="str">
        <f>+AJ$7</f>
        <v>2024/25</v>
      </c>
    </row>
    <row r="506" ht="12.0" customHeight="1">
      <c r="A506" s="5"/>
      <c r="B506" s="4"/>
      <c r="C506" s="70" t="s">
        <v>44</v>
      </c>
      <c r="D506" s="70" t="s">
        <v>44</v>
      </c>
      <c r="E506" s="70" t="s">
        <v>44</v>
      </c>
      <c r="F506" s="70" t="s">
        <v>44</v>
      </c>
      <c r="G506" s="70" t="s">
        <v>44</v>
      </c>
      <c r="H506" s="70" t="s">
        <v>44</v>
      </c>
      <c r="I506" s="70" t="s">
        <v>44</v>
      </c>
      <c r="J506" s="70" t="s">
        <v>44</v>
      </c>
      <c r="K506" s="70" t="s">
        <v>44</v>
      </c>
      <c r="L506" s="70" t="s">
        <v>44</v>
      </c>
      <c r="M506" s="70" t="s">
        <v>44</v>
      </c>
      <c r="N506" s="70" t="s">
        <v>44</v>
      </c>
      <c r="O506" s="70" t="s">
        <v>44</v>
      </c>
      <c r="P506" s="70" t="s">
        <v>44</v>
      </c>
      <c r="Q506" s="70" t="s">
        <v>44</v>
      </c>
      <c r="R506" s="70" t="s">
        <v>44</v>
      </c>
      <c r="S506" s="70" t="s">
        <v>44</v>
      </c>
      <c r="T506" s="70" t="s">
        <v>44</v>
      </c>
      <c r="U506" s="70" t="s">
        <v>44</v>
      </c>
      <c r="V506" s="70" t="s">
        <v>44</v>
      </c>
      <c r="W506" s="70" t="s">
        <v>44</v>
      </c>
      <c r="X506" s="70" t="s">
        <v>44</v>
      </c>
      <c r="Y506" s="70" t="s">
        <v>44</v>
      </c>
      <c r="Z506" s="70" t="s">
        <v>44</v>
      </c>
      <c r="AA506" s="70" t="s">
        <v>44</v>
      </c>
      <c r="AB506" s="70" t="s">
        <v>44</v>
      </c>
      <c r="AC506" s="70" t="s">
        <v>44</v>
      </c>
      <c r="AD506" s="70" t="s">
        <v>44</v>
      </c>
      <c r="AE506" s="70" t="s">
        <v>44</v>
      </c>
      <c r="AF506" s="70" t="s">
        <v>44</v>
      </c>
      <c r="AG506" s="70" t="s">
        <v>44</v>
      </c>
      <c r="AH506" s="70" t="s">
        <v>44</v>
      </c>
      <c r="AJ506" s="97" t="s">
        <v>44</v>
      </c>
    </row>
    <row r="507" ht="12.0" customHeight="1">
      <c r="A507" s="5"/>
      <c r="B507" s="44" t="s">
        <v>228</v>
      </c>
      <c r="C507" s="38">
        <v>10063.0</v>
      </c>
      <c r="D507" s="38">
        <v>269.0</v>
      </c>
      <c r="E507" s="38">
        <v>2935.5313899999987</v>
      </c>
      <c r="F507" s="38">
        <v>6215.0</v>
      </c>
      <c r="G507" s="38">
        <v>4313.0</v>
      </c>
      <c r="H507" s="38">
        <v>2048.0</v>
      </c>
      <c r="I507" s="38">
        <v>-3410.0</v>
      </c>
      <c r="J507" s="38">
        <v>2773.0</v>
      </c>
      <c r="K507" s="38">
        <v>4567.0</v>
      </c>
      <c r="L507" s="38">
        <v>172.0</v>
      </c>
      <c r="M507" s="38">
        <v>6458.0</v>
      </c>
      <c r="N507" s="38">
        <v>2391.0</v>
      </c>
      <c r="O507" s="38">
        <v>12908.328</v>
      </c>
      <c r="P507" s="38">
        <v>2135.0</v>
      </c>
      <c r="Q507" s="38">
        <v>2697.0</v>
      </c>
      <c r="R507" s="38">
        <v>1480.0</v>
      </c>
      <c r="S507" s="38">
        <v>2710.0</v>
      </c>
      <c r="T507" s="38">
        <v>7018.0</v>
      </c>
      <c r="U507" s="38">
        <v>1299.0</v>
      </c>
      <c r="V507" s="38">
        <v>510.0</v>
      </c>
      <c r="W507" s="38">
        <v>4813.0</v>
      </c>
      <c r="X507" s="38">
        <v>10658.0</v>
      </c>
      <c r="Y507" s="38">
        <v>1678.0</v>
      </c>
      <c r="Z507" s="38">
        <v>11203.0</v>
      </c>
      <c r="AA507" s="38">
        <v>32.373999999999995</v>
      </c>
      <c r="AB507" s="38">
        <v>1243.0</v>
      </c>
      <c r="AC507" s="38">
        <v>8637.0</v>
      </c>
      <c r="AD507" s="38">
        <v>12955.0</v>
      </c>
      <c r="AE507" s="38">
        <v>9384.0</v>
      </c>
      <c r="AF507" s="38">
        <v>12397.0</v>
      </c>
      <c r="AG507" s="38">
        <v>2838.0</v>
      </c>
      <c r="AH507" s="38">
        <v>19386.0</v>
      </c>
      <c r="AJ507" s="37">
        <f t="shared" ref="AJ507:AJ517" si="54">SUM(B507:AI507)</f>
        <v>164776.2334</v>
      </c>
    </row>
    <row r="508" ht="12.0" customHeight="1">
      <c r="A508" s="5"/>
      <c r="B508" s="4" t="s">
        <v>229</v>
      </c>
      <c r="C508" s="38">
        <v>11412.0</v>
      </c>
      <c r="D508" s="38">
        <v>276.0</v>
      </c>
      <c r="E508" s="38">
        <v>4546.7242238750005</v>
      </c>
      <c r="F508" s="38">
        <v>6691.0</v>
      </c>
      <c r="G508" s="38">
        <v>8212.0</v>
      </c>
      <c r="H508" s="38">
        <v>1264.0</v>
      </c>
      <c r="I508" s="38">
        <v>11896.0</v>
      </c>
      <c r="J508" s="38">
        <v>4514.0</v>
      </c>
      <c r="K508" s="38">
        <v>4457.0</v>
      </c>
      <c r="L508" s="38">
        <v>137.0</v>
      </c>
      <c r="M508" s="38">
        <v>3573.0</v>
      </c>
      <c r="N508" s="38">
        <v>4773.0</v>
      </c>
      <c r="O508" s="38">
        <v>7663.441</v>
      </c>
      <c r="P508" s="38">
        <v>2120.0</v>
      </c>
      <c r="Q508" s="38">
        <v>644.0</v>
      </c>
      <c r="R508" s="38">
        <v>3391.0</v>
      </c>
      <c r="S508" s="38">
        <v>8180.0</v>
      </c>
      <c r="T508" s="38">
        <v>4864.0</v>
      </c>
      <c r="U508" s="38">
        <v>1175.0</v>
      </c>
      <c r="V508" s="38">
        <v>5842.0</v>
      </c>
      <c r="W508" s="38">
        <v>6424.0</v>
      </c>
      <c r="X508" s="38">
        <v>10120.0</v>
      </c>
      <c r="Y508" s="38">
        <v>3330.0</v>
      </c>
      <c r="Z508" s="38">
        <v>21141.0</v>
      </c>
      <c r="AA508" s="38">
        <v>224.818</v>
      </c>
      <c r="AB508" s="38">
        <v>2150.0</v>
      </c>
      <c r="AC508" s="38">
        <v>6508.0</v>
      </c>
      <c r="AD508" s="38">
        <v>12213.0</v>
      </c>
      <c r="AE508" s="38">
        <v>11465.0</v>
      </c>
      <c r="AF508" s="38">
        <v>9533.0</v>
      </c>
      <c r="AG508" s="38">
        <v>6752.0</v>
      </c>
      <c r="AH508" s="38">
        <v>15191.0</v>
      </c>
      <c r="AJ508" s="37">
        <f t="shared" si="54"/>
        <v>200682.9832</v>
      </c>
    </row>
    <row r="509" ht="12.0" customHeight="1">
      <c r="A509" s="5"/>
      <c r="B509" s="4" t="s">
        <v>230</v>
      </c>
      <c r="C509" s="38"/>
      <c r="D509" s="38"/>
      <c r="E509" s="38">
        <v>0.0</v>
      </c>
      <c r="F509" s="38"/>
      <c r="G509" s="38"/>
      <c r="H509" s="38"/>
      <c r="I509" s="38">
        <v>104.0</v>
      </c>
      <c r="J509" s="38">
        <v>0.0</v>
      </c>
      <c r="K509" s="38">
        <v>0.0</v>
      </c>
      <c r="L509" s="38"/>
      <c r="M509" s="38">
        <v>-1623.0</v>
      </c>
      <c r="N509" s="38">
        <v>65.0</v>
      </c>
      <c r="O509" s="38">
        <v>0.0</v>
      </c>
      <c r="P509" s="38">
        <v>0.0</v>
      </c>
      <c r="Q509" s="38"/>
      <c r="R509" s="38">
        <v>0.0</v>
      </c>
      <c r="S509" s="38">
        <v>233.0</v>
      </c>
      <c r="T509" s="38"/>
      <c r="U509" s="38">
        <v>0.0</v>
      </c>
      <c r="V509" s="38">
        <v>92.0</v>
      </c>
      <c r="W509" s="38">
        <v>19.0</v>
      </c>
      <c r="X509" s="38">
        <v>0.0</v>
      </c>
      <c r="Y509" s="38">
        <v>145.0</v>
      </c>
      <c r="Z509" s="38"/>
      <c r="AA509" s="38">
        <v>0.0</v>
      </c>
      <c r="AB509" s="38"/>
      <c r="AC509" s="38">
        <v>0.0</v>
      </c>
      <c r="AD509" s="38">
        <v>130.0</v>
      </c>
      <c r="AE509" s="38">
        <v>291.0</v>
      </c>
      <c r="AF509" s="38">
        <v>0.0</v>
      </c>
      <c r="AG509" s="38">
        <v>429.0</v>
      </c>
      <c r="AH509" s="38"/>
      <c r="AJ509" s="37">
        <f t="shared" si="54"/>
        <v>-115</v>
      </c>
    </row>
    <row r="510" ht="12.0" customHeight="1">
      <c r="A510" s="5"/>
      <c r="B510" s="4" t="s">
        <v>231</v>
      </c>
      <c r="C510" s="38">
        <v>-1489.0</v>
      </c>
      <c r="D510" s="38">
        <v>-92.0</v>
      </c>
      <c r="E510" s="38">
        <v>-1365.994</v>
      </c>
      <c r="F510" s="38">
        <v>-1341.0</v>
      </c>
      <c r="G510" s="38">
        <v>-3023.0</v>
      </c>
      <c r="H510" s="38">
        <v>-469.0</v>
      </c>
      <c r="I510" s="38">
        <v>-3707.0</v>
      </c>
      <c r="J510" s="38">
        <v>-1215.0</v>
      </c>
      <c r="K510" s="38">
        <v>-2171.0</v>
      </c>
      <c r="L510" s="38">
        <v>-57.0</v>
      </c>
      <c r="M510" s="38">
        <v>0.0</v>
      </c>
      <c r="N510" s="38">
        <v>-541.0</v>
      </c>
      <c r="O510" s="38">
        <v>-2144.857</v>
      </c>
      <c r="P510" s="38">
        <v>-625.0</v>
      </c>
      <c r="Q510" s="38"/>
      <c r="R510" s="38">
        <v>-2786.0</v>
      </c>
      <c r="S510" s="38">
        <v>-2507.0</v>
      </c>
      <c r="T510" s="38">
        <v>-1448.0</v>
      </c>
      <c r="U510" s="38">
        <v>-559.0</v>
      </c>
      <c r="V510" s="38">
        <v>-2776.0</v>
      </c>
      <c r="W510" s="38">
        <v>-2696.0</v>
      </c>
      <c r="X510" s="38">
        <v>-4794.0</v>
      </c>
      <c r="Y510" s="38">
        <v>-1177.0</v>
      </c>
      <c r="Z510" s="38">
        <v>-9791.0</v>
      </c>
      <c r="AA510" s="38">
        <v>-73.301</v>
      </c>
      <c r="AB510" s="38">
        <v>-830.0</v>
      </c>
      <c r="AC510" s="38">
        <v>-1577.0</v>
      </c>
      <c r="AD510" s="38">
        <v>-982.0</v>
      </c>
      <c r="AE510" s="38">
        <v>-341.0</v>
      </c>
      <c r="AF510" s="38">
        <v>-2979.0</v>
      </c>
      <c r="AG510" s="38">
        <v>-1096.0</v>
      </c>
      <c r="AH510" s="38">
        <v>-3693.0</v>
      </c>
      <c r="AJ510" s="37">
        <f t="shared" si="54"/>
        <v>-58346.152</v>
      </c>
    </row>
    <row r="511" ht="12.0" customHeight="1">
      <c r="A511" s="5"/>
      <c r="B511" s="4" t="s">
        <v>232</v>
      </c>
      <c r="C511" s="38">
        <v>178.0</v>
      </c>
      <c r="D511" s="38"/>
      <c r="E511" s="38">
        <v>-57.22524000000001</v>
      </c>
      <c r="F511" s="38">
        <v>-202.0</v>
      </c>
      <c r="G511" s="38">
        <v>-109.0</v>
      </c>
      <c r="H511" s="38"/>
      <c r="I511" s="38">
        <v>471.0</v>
      </c>
      <c r="J511" s="38">
        <v>0.0</v>
      </c>
      <c r="K511" s="38">
        <v>0.0</v>
      </c>
      <c r="L511" s="38"/>
      <c r="M511" s="38">
        <v>0.0</v>
      </c>
      <c r="N511" s="38">
        <v>-782.0</v>
      </c>
      <c r="O511" s="38">
        <v>-692.165</v>
      </c>
      <c r="P511" s="38">
        <v>0.0</v>
      </c>
      <c r="Q511" s="38"/>
      <c r="R511" s="38">
        <v>0.0</v>
      </c>
      <c r="S511" s="38">
        <v>-421.0</v>
      </c>
      <c r="T511" s="38">
        <v>-1208.0</v>
      </c>
      <c r="U511" s="38">
        <v>0.0</v>
      </c>
      <c r="V511" s="38">
        <v>-1.0</v>
      </c>
      <c r="W511" s="38">
        <v>0.0</v>
      </c>
      <c r="X511" s="38">
        <v>-207.0</v>
      </c>
      <c r="Y511" s="38"/>
      <c r="Z511" s="38">
        <v>-5156.0</v>
      </c>
      <c r="AA511" s="38">
        <v>18.767</v>
      </c>
      <c r="AB511" s="38">
        <v>-136.0</v>
      </c>
      <c r="AC511" s="38">
        <v>0.0</v>
      </c>
      <c r="AD511" s="38">
        <v>0.0</v>
      </c>
      <c r="AE511" s="38">
        <v>406.0</v>
      </c>
      <c r="AF511" s="38">
        <v>-351.0</v>
      </c>
      <c r="AG511" s="38">
        <v>-528.0</v>
      </c>
      <c r="AH511" s="38">
        <v>-2271.0</v>
      </c>
      <c r="AJ511" s="37">
        <f t="shared" si="54"/>
        <v>-11047.62324</v>
      </c>
    </row>
    <row r="512" ht="12.0" customHeight="1">
      <c r="A512" s="5"/>
      <c r="B512" s="4" t="s">
        <v>233</v>
      </c>
      <c r="C512" s="38">
        <v>-1585.0</v>
      </c>
      <c r="D512" s="38"/>
      <c r="E512" s="38">
        <v>0.0</v>
      </c>
      <c r="F512" s="38">
        <v>36.0</v>
      </c>
      <c r="G512" s="38"/>
      <c r="H512" s="38"/>
      <c r="I512" s="38">
        <v>-4.0</v>
      </c>
      <c r="J512" s="38">
        <v>-13.0</v>
      </c>
      <c r="K512" s="38">
        <v>38.0</v>
      </c>
      <c r="L512" s="38"/>
      <c r="M512" s="38">
        <v>-2.0</v>
      </c>
      <c r="N512" s="38">
        <v>6613.0</v>
      </c>
      <c r="O512" s="38">
        <v>-2.154</v>
      </c>
      <c r="P512" s="38">
        <v>-9.0</v>
      </c>
      <c r="Q512" s="38"/>
      <c r="R512" s="38">
        <v>-3.0</v>
      </c>
      <c r="S512" s="38">
        <v>0.0</v>
      </c>
      <c r="T512" s="38"/>
      <c r="U512" s="38">
        <v>0.0</v>
      </c>
      <c r="V512" s="38">
        <v>-3.0</v>
      </c>
      <c r="W512" s="38">
        <v>289.0</v>
      </c>
      <c r="X512" s="38">
        <v>-44.0</v>
      </c>
      <c r="Y512" s="38">
        <v>-405.0</v>
      </c>
      <c r="Z512" s="38">
        <v>1789.0</v>
      </c>
      <c r="AA512" s="38"/>
      <c r="AB512" s="38"/>
      <c r="AC512" s="38">
        <v>529.0</v>
      </c>
      <c r="AD512" s="38">
        <v>67.0</v>
      </c>
      <c r="AE512" s="38">
        <v>9.0</v>
      </c>
      <c r="AF512" s="38">
        <v>-218.0</v>
      </c>
      <c r="AG512" s="38">
        <v>-26.0</v>
      </c>
      <c r="AH512" s="38">
        <v>-163.0</v>
      </c>
      <c r="AJ512" s="37">
        <f t="shared" si="54"/>
        <v>6892.846</v>
      </c>
    </row>
    <row r="513" ht="12.0" customHeight="1">
      <c r="A513" s="5"/>
      <c r="B513" s="4" t="s">
        <v>234</v>
      </c>
      <c r="C513" s="38">
        <v>9725.0</v>
      </c>
      <c r="D513" s="38">
        <v>-127.0</v>
      </c>
      <c r="E513" s="38">
        <v>4902.114714285717</v>
      </c>
      <c r="F513" s="38">
        <v>-135.0</v>
      </c>
      <c r="G513" s="38">
        <v>5423.0</v>
      </c>
      <c r="H513" s="38">
        <v>-377.0</v>
      </c>
      <c r="I513" s="38">
        <v>20020.0</v>
      </c>
      <c r="J513" s="38">
        <v>-2727.0</v>
      </c>
      <c r="K513" s="38">
        <v>-575.0</v>
      </c>
      <c r="L513" s="38">
        <v>-16.0</v>
      </c>
      <c r="M513" s="38">
        <v>-193.0</v>
      </c>
      <c r="N513" s="38">
        <v>2554.0</v>
      </c>
      <c r="O513" s="38">
        <v>-173.458</v>
      </c>
      <c r="P513" s="38">
        <v>-624.0</v>
      </c>
      <c r="Q513" s="38">
        <v>-1663.0</v>
      </c>
      <c r="R513" s="38">
        <v>-3202.0</v>
      </c>
      <c r="S513" s="38">
        <v>725.0</v>
      </c>
      <c r="T513" s="38">
        <v>-5786.0</v>
      </c>
      <c r="U513" s="38">
        <v>3356.0</v>
      </c>
      <c r="V513" s="38">
        <v>11530.0</v>
      </c>
      <c r="W513" s="38">
        <v>-1457.0</v>
      </c>
      <c r="X513" s="38">
        <v>-3187.0</v>
      </c>
      <c r="Y513" s="38">
        <v>-4747.0</v>
      </c>
      <c r="Z513" s="38">
        <v>10264.0</v>
      </c>
      <c r="AA513" s="38">
        <v>30.69</v>
      </c>
      <c r="AB513" s="38">
        <v>182.0</v>
      </c>
      <c r="AC513" s="38">
        <v>21225.0</v>
      </c>
      <c r="AD513" s="38">
        <v>8792.0</v>
      </c>
      <c r="AE513" s="38">
        <v>-168.0</v>
      </c>
      <c r="AF513" s="38">
        <v>35.0</v>
      </c>
      <c r="AG513" s="38">
        <v>-1885.0</v>
      </c>
      <c r="AH513" s="38">
        <v>426.0</v>
      </c>
      <c r="AJ513" s="37">
        <f t="shared" si="54"/>
        <v>72147.34671</v>
      </c>
    </row>
    <row r="514" ht="12.0" customHeight="1">
      <c r="A514" s="5"/>
      <c r="B514" s="4" t="s">
        <v>235</v>
      </c>
      <c r="C514" s="38">
        <v>-7146.0</v>
      </c>
      <c r="D514" s="38">
        <v>94.0</v>
      </c>
      <c r="E514" s="38">
        <v>-20.96993557427005</v>
      </c>
      <c r="F514" s="38">
        <v>677.0</v>
      </c>
      <c r="G514" s="38">
        <v>-4563.0</v>
      </c>
      <c r="H514" s="38">
        <v>149.0</v>
      </c>
      <c r="I514" s="38">
        <v>2420.0</v>
      </c>
      <c r="J514" s="38">
        <v>571.0</v>
      </c>
      <c r="K514" s="38">
        <v>1237.0</v>
      </c>
      <c r="L514" s="38">
        <v>12.0</v>
      </c>
      <c r="M514" s="38">
        <v>3361.0</v>
      </c>
      <c r="N514" s="38">
        <v>-4647.0</v>
      </c>
      <c r="O514" s="38">
        <v>3728.214</v>
      </c>
      <c r="P514" s="38">
        <v>564.0</v>
      </c>
      <c r="Q514" s="38">
        <v>719.0</v>
      </c>
      <c r="R514" s="38">
        <v>3067.0</v>
      </c>
      <c r="S514" s="38">
        <v>203.0</v>
      </c>
      <c r="T514" s="38">
        <v>8164.0</v>
      </c>
      <c r="U514" s="38">
        <v>-22.0</v>
      </c>
      <c r="V514" s="38">
        <v>53.0</v>
      </c>
      <c r="W514" s="38">
        <v>2054.0</v>
      </c>
      <c r="X514" s="38">
        <v>7332.0</v>
      </c>
      <c r="Y514" s="38">
        <v>-1599.0</v>
      </c>
      <c r="Z514" s="38">
        <v>-6781.0</v>
      </c>
      <c r="AA514" s="38">
        <v>-198.252</v>
      </c>
      <c r="AB514" s="38">
        <v>259.0</v>
      </c>
      <c r="AC514" s="38">
        <v>-22384.0</v>
      </c>
      <c r="AD514" s="38">
        <v>-10152.0</v>
      </c>
      <c r="AE514" s="38">
        <v>3785.0</v>
      </c>
      <c r="AF514" s="38">
        <v>2614.0</v>
      </c>
      <c r="AG514" s="38">
        <v>1961.0</v>
      </c>
      <c r="AH514" s="38">
        <v>-1230.0</v>
      </c>
      <c r="AJ514" s="37">
        <f t="shared" si="54"/>
        <v>-15719.00794</v>
      </c>
    </row>
    <row r="515" ht="12.0" customHeight="1">
      <c r="A515" s="5"/>
      <c r="B515" s="4" t="s">
        <v>236</v>
      </c>
      <c r="C515" s="38"/>
      <c r="D515" s="38"/>
      <c r="E515" s="38">
        <v>0.0</v>
      </c>
      <c r="F515" s="38"/>
      <c r="G515" s="38">
        <v>-5163.0</v>
      </c>
      <c r="H515" s="38"/>
      <c r="I515" s="38">
        <v>309.0</v>
      </c>
      <c r="J515" s="38">
        <v>115.0</v>
      </c>
      <c r="K515" s="38">
        <v>66.0</v>
      </c>
      <c r="L515" s="38"/>
      <c r="M515" s="38">
        <v>26.0</v>
      </c>
      <c r="N515" s="38"/>
      <c r="O515" s="38">
        <v>-1093.6060000000002</v>
      </c>
      <c r="P515" s="38">
        <v>0.0</v>
      </c>
      <c r="Q515" s="38"/>
      <c r="R515" s="38">
        <v>0.0</v>
      </c>
      <c r="S515" s="38">
        <v>0.0</v>
      </c>
      <c r="T515" s="38"/>
      <c r="U515" s="38">
        <v>0.0</v>
      </c>
      <c r="V515" s="38">
        <v>-11521.0</v>
      </c>
      <c r="W515" s="38">
        <v>0.0</v>
      </c>
      <c r="X515" s="38">
        <v>0.0</v>
      </c>
      <c r="Y515" s="38"/>
      <c r="Z515" s="38"/>
      <c r="AA515" s="38"/>
      <c r="AB515" s="38">
        <v>-65.0</v>
      </c>
      <c r="AC515" s="38">
        <v>261.0</v>
      </c>
      <c r="AD515" s="38">
        <v>0.0</v>
      </c>
      <c r="AE515" s="38">
        <v>-41.0</v>
      </c>
      <c r="AF515" s="38">
        <v>0.0</v>
      </c>
      <c r="AG515" s="40"/>
      <c r="AH515" s="38"/>
      <c r="AJ515" s="37">
        <f t="shared" si="54"/>
        <v>-17106.606</v>
      </c>
    </row>
    <row r="516" ht="12.0" customHeight="1">
      <c r="A516" s="5"/>
      <c r="B516" s="4" t="s">
        <v>237</v>
      </c>
      <c r="C516" s="38">
        <v>-132.0</v>
      </c>
      <c r="D516" s="38">
        <v>0.0</v>
      </c>
      <c r="E516" s="38">
        <v>-382.5286799999999</v>
      </c>
      <c r="F516" s="38"/>
      <c r="G516" s="38"/>
      <c r="H516" s="38">
        <v>-333.0</v>
      </c>
      <c r="I516" s="38">
        <v>-11082.0</v>
      </c>
      <c r="J516" s="38">
        <v>-615.0</v>
      </c>
      <c r="K516" s="38">
        <v>-588.0</v>
      </c>
      <c r="L516" s="38"/>
      <c r="M516" s="38">
        <v>-792.0</v>
      </c>
      <c r="N516" s="38"/>
      <c r="O516" s="38">
        <v>-1.154</v>
      </c>
      <c r="P516" s="38">
        <v>-460.0</v>
      </c>
      <c r="Q516" s="38"/>
      <c r="R516" s="38">
        <v>-1126.0</v>
      </c>
      <c r="S516" s="38">
        <v>3381.0</v>
      </c>
      <c r="T516" s="38">
        <v>-215.0</v>
      </c>
      <c r="U516" s="38">
        <v>-324.0</v>
      </c>
      <c r="V516" s="38">
        <v>459.0</v>
      </c>
      <c r="W516" s="38">
        <v>-25.0</v>
      </c>
      <c r="X516" s="38">
        <v>162.0</v>
      </c>
      <c r="Y516" s="38">
        <v>-807.0</v>
      </c>
      <c r="Z516" s="38">
        <v>-3909.0</v>
      </c>
      <c r="AA516" s="38"/>
      <c r="AB516" s="38">
        <v>-496.0</v>
      </c>
      <c r="AC516" s="38">
        <v>-1050.0</v>
      </c>
      <c r="AD516" s="38">
        <v>-380.0</v>
      </c>
      <c r="AE516" s="38"/>
      <c r="AF516" s="38">
        <v>-675.0</v>
      </c>
      <c r="AG516" s="38">
        <v>214.0</v>
      </c>
      <c r="AH516" s="38">
        <v>-12.0</v>
      </c>
      <c r="AJ516" s="37">
        <f t="shared" si="54"/>
        <v>-19188.68268</v>
      </c>
    </row>
    <row r="517" ht="12.0" customHeight="1">
      <c r="A517" s="5"/>
      <c r="B517" s="4" t="s">
        <v>93</v>
      </c>
      <c r="C517" s="38">
        <v>3722.0</v>
      </c>
      <c r="D517" s="38">
        <v>0.0</v>
      </c>
      <c r="E517" s="38">
        <v>-32.39648000000129</v>
      </c>
      <c r="F517" s="38"/>
      <c r="G517" s="38">
        <v>8534.0</v>
      </c>
      <c r="H517" s="38"/>
      <c r="I517" s="38">
        <v>1970.0</v>
      </c>
      <c r="J517" s="38">
        <v>4259.0</v>
      </c>
      <c r="K517" s="38">
        <v>-278.0</v>
      </c>
      <c r="L517" s="38">
        <v>2.0</v>
      </c>
      <c r="M517" s="38">
        <v>0.0</v>
      </c>
      <c r="N517" s="38">
        <v>3529.0</v>
      </c>
      <c r="O517" s="38"/>
      <c r="P517" s="38">
        <v>107.0</v>
      </c>
      <c r="Q517" s="38"/>
      <c r="R517" s="38">
        <v>3832.0</v>
      </c>
      <c r="S517" s="38">
        <v>5662.0</v>
      </c>
      <c r="T517" s="38"/>
      <c r="U517" s="38">
        <v>470.0</v>
      </c>
      <c r="V517" s="38">
        <v>706.0</v>
      </c>
      <c r="W517" s="38">
        <v>-1782.0</v>
      </c>
      <c r="X517" s="38">
        <v>625.0</v>
      </c>
      <c r="Y517" s="38">
        <v>3544.0</v>
      </c>
      <c r="Z517" s="38">
        <v>30571.0</v>
      </c>
      <c r="AA517" s="38"/>
      <c r="AB517" s="38">
        <v>1319.0</v>
      </c>
      <c r="AC517" s="38">
        <v>0.0</v>
      </c>
      <c r="AD517" s="38">
        <v>0.0</v>
      </c>
      <c r="AE517" s="38">
        <v>79.0</v>
      </c>
      <c r="AF517" s="38">
        <v>348.0</v>
      </c>
      <c r="AG517" s="38">
        <v>202.0</v>
      </c>
      <c r="AH517" s="38"/>
      <c r="AJ517" s="37">
        <f t="shared" si="54"/>
        <v>67388.60352</v>
      </c>
    </row>
    <row r="518" ht="12.0" customHeight="1">
      <c r="A518" s="5"/>
      <c r="B518" s="44" t="s">
        <v>238</v>
      </c>
      <c r="C518" s="39">
        <v>24748.0</v>
      </c>
      <c r="D518" s="39">
        <v>420.0</v>
      </c>
      <c r="E518" s="39">
        <v>10525.255992586446</v>
      </c>
      <c r="F518" s="39">
        <v>11941.0</v>
      </c>
      <c r="G518" s="39">
        <v>13624.0</v>
      </c>
      <c r="H518" s="39">
        <v>2282.0</v>
      </c>
      <c r="I518" s="39">
        <v>18987.0</v>
      </c>
      <c r="J518" s="39">
        <v>7662.0</v>
      </c>
      <c r="K518" s="39">
        <v>6753.0</v>
      </c>
      <c r="L518" s="39">
        <v>250.0</v>
      </c>
      <c r="M518" s="39">
        <v>10808.0</v>
      </c>
      <c r="N518" s="39">
        <v>13955.0</v>
      </c>
      <c r="O518" s="39">
        <v>20192.589000000004</v>
      </c>
      <c r="P518" s="39">
        <v>3208.0</v>
      </c>
      <c r="Q518" s="39">
        <v>2397.0</v>
      </c>
      <c r="R518" s="39">
        <v>4653.0</v>
      </c>
      <c r="S518" s="39">
        <v>18166.0</v>
      </c>
      <c r="T518" s="39">
        <v>11389.0</v>
      </c>
      <c r="U518" s="39">
        <v>5395.0</v>
      </c>
      <c r="V518" s="39">
        <v>4891.0</v>
      </c>
      <c r="W518" s="39">
        <v>7639.0</v>
      </c>
      <c r="X518" s="39">
        <v>20665.0</v>
      </c>
      <c r="Y518" s="39">
        <v>-38.0</v>
      </c>
      <c r="Z518" s="39">
        <v>49331.0</v>
      </c>
      <c r="AA518" s="39">
        <v>35.096000000000004</v>
      </c>
      <c r="AB518" s="39">
        <v>3626.0</v>
      </c>
      <c r="AC518" s="39">
        <v>12149.0</v>
      </c>
      <c r="AD518" s="39">
        <v>22643.0</v>
      </c>
      <c r="AE518" s="39">
        <v>24869.0</v>
      </c>
      <c r="AF518" s="39">
        <v>20704.0</v>
      </c>
      <c r="AG518" s="39">
        <v>8861.0</v>
      </c>
      <c r="AH518" s="39">
        <v>27634.0</v>
      </c>
      <c r="AJ518" s="39">
        <f>SUM(AJ507:AJ517)</f>
        <v>390364.941</v>
      </c>
    </row>
    <row r="519" ht="12.0" customHeight="1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J519" s="4"/>
    </row>
    <row r="520" ht="12.0" customHeight="1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J520" s="4"/>
    </row>
    <row r="521" ht="12.0" customHeight="1">
      <c r="A521" s="5"/>
      <c r="B521" s="4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J521" s="41"/>
    </row>
    <row r="522" ht="12.0" customHeight="1">
      <c r="A522" s="5"/>
      <c r="B522" s="35" t="s">
        <v>239</v>
      </c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J522" s="52"/>
    </row>
    <row r="523" ht="12.0" customHeight="1">
      <c r="A523" s="5"/>
      <c r="B523" s="35"/>
      <c r="C523" s="55" t="s">
        <v>2</v>
      </c>
      <c r="D523" s="55" t="s">
        <v>2</v>
      </c>
      <c r="E523" s="55" t="s">
        <v>2</v>
      </c>
      <c r="F523" s="55" t="s">
        <v>2</v>
      </c>
      <c r="G523" s="55" t="s">
        <v>2</v>
      </c>
      <c r="H523" s="55" t="s">
        <v>2</v>
      </c>
      <c r="I523" s="55" t="s">
        <v>2</v>
      </c>
      <c r="J523" s="55" t="s">
        <v>2</v>
      </c>
      <c r="K523" s="55" t="s">
        <v>2</v>
      </c>
      <c r="L523" s="55" t="s">
        <v>2</v>
      </c>
      <c r="M523" s="55" t="s">
        <v>2</v>
      </c>
      <c r="N523" s="55" t="s">
        <v>2</v>
      </c>
      <c r="O523" s="55" t="s">
        <v>2</v>
      </c>
      <c r="P523" s="55" t="s">
        <v>2</v>
      </c>
      <c r="Q523" s="55" t="s">
        <v>2</v>
      </c>
      <c r="R523" s="55" t="s">
        <v>2</v>
      </c>
      <c r="S523" s="55" t="s">
        <v>2</v>
      </c>
      <c r="T523" s="55" t="s">
        <v>2</v>
      </c>
      <c r="U523" s="55" t="s">
        <v>2</v>
      </c>
      <c r="V523" s="55" t="s">
        <v>2</v>
      </c>
      <c r="W523" s="55" t="s">
        <v>2</v>
      </c>
      <c r="X523" s="55" t="s">
        <v>2</v>
      </c>
      <c r="Y523" s="55" t="s">
        <v>2</v>
      </c>
      <c r="Z523" s="55" t="s">
        <v>2</v>
      </c>
      <c r="AA523" s="55" t="s">
        <v>2</v>
      </c>
      <c r="AB523" s="55" t="s">
        <v>2</v>
      </c>
      <c r="AC523" s="55" t="s">
        <v>2</v>
      </c>
      <c r="AD523" s="55" t="s">
        <v>2</v>
      </c>
      <c r="AE523" s="55" t="s">
        <v>2</v>
      </c>
      <c r="AF523" s="55" t="s">
        <v>2</v>
      </c>
      <c r="AG523" s="55" t="s">
        <v>2</v>
      </c>
      <c r="AH523" s="55" t="s">
        <v>2</v>
      </c>
      <c r="AJ523" s="55" t="str">
        <f>+AJ$7</f>
        <v>2024/25</v>
      </c>
    </row>
    <row r="524" ht="12.0" customHeight="1">
      <c r="A524" s="5"/>
      <c r="B524" s="35" t="s">
        <v>240</v>
      </c>
      <c r="C524" s="70" t="s">
        <v>44</v>
      </c>
      <c r="D524" s="70" t="s">
        <v>44</v>
      </c>
      <c r="E524" s="70" t="s">
        <v>44</v>
      </c>
      <c r="F524" s="70" t="s">
        <v>44</v>
      </c>
      <c r="G524" s="70" t="s">
        <v>44</v>
      </c>
      <c r="H524" s="70" t="s">
        <v>44</v>
      </c>
      <c r="I524" s="70" t="s">
        <v>44</v>
      </c>
      <c r="J524" s="70" t="s">
        <v>44</v>
      </c>
      <c r="K524" s="70" t="s">
        <v>44</v>
      </c>
      <c r="L524" s="70" t="s">
        <v>44</v>
      </c>
      <c r="M524" s="70" t="s">
        <v>44</v>
      </c>
      <c r="N524" s="70" t="s">
        <v>44</v>
      </c>
      <c r="O524" s="70" t="s">
        <v>44</v>
      </c>
      <c r="P524" s="70" t="s">
        <v>44</v>
      </c>
      <c r="Q524" s="70" t="s">
        <v>44</v>
      </c>
      <c r="R524" s="70" t="s">
        <v>44</v>
      </c>
      <c r="S524" s="70" t="s">
        <v>44</v>
      </c>
      <c r="T524" s="70" t="s">
        <v>44</v>
      </c>
      <c r="U524" s="70" t="s">
        <v>44</v>
      </c>
      <c r="V524" s="70" t="s">
        <v>44</v>
      </c>
      <c r="W524" s="70" t="s">
        <v>44</v>
      </c>
      <c r="X524" s="70" t="s">
        <v>44</v>
      </c>
      <c r="Y524" s="70" t="s">
        <v>44</v>
      </c>
      <c r="Z524" s="70" t="s">
        <v>44</v>
      </c>
      <c r="AA524" s="70" t="s">
        <v>44</v>
      </c>
      <c r="AB524" s="70" t="s">
        <v>44</v>
      </c>
      <c r="AC524" s="70" t="s">
        <v>44</v>
      </c>
      <c r="AD524" s="70" t="s">
        <v>44</v>
      </c>
      <c r="AE524" s="70" t="s">
        <v>44</v>
      </c>
      <c r="AF524" s="70" t="s">
        <v>44</v>
      </c>
      <c r="AG524" s="70" t="s">
        <v>44</v>
      </c>
      <c r="AH524" s="70" t="s">
        <v>44</v>
      </c>
      <c r="AJ524" s="70" t="s">
        <v>44</v>
      </c>
    </row>
    <row r="525" ht="12.0" customHeight="1">
      <c r="A525" s="5"/>
      <c r="B525" s="4" t="s">
        <v>241</v>
      </c>
      <c r="C525" s="38">
        <v>10728.0</v>
      </c>
      <c r="D525" s="38">
        <v>1168.0</v>
      </c>
      <c r="E525" s="38">
        <v>20706.879399999998</v>
      </c>
      <c r="F525" s="38">
        <v>18788.0</v>
      </c>
      <c r="G525" s="38">
        <v>19676.0</v>
      </c>
      <c r="H525" s="38">
        <v>3889.0</v>
      </c>
      <c r="I525" s="38">
        <v>22587.0</v>
      </c>
      <c r="J525" s="38">
        <v>10576.0</v>
      </c>
      <c r="K525" s="38">
        <v>20852.0</v>
      </c>
      <c r="L525" s="38">
        <v>2851.0</v>
      </c>
      <c r="M525" s="38">
        <v>9034.0</v>
      </c>
      <c r="N525" s="38">
        <v>7503.0</v>
      </c>
      <c r="O525" s="38">
        <v>55839.883</v>
      </c>
      <c r="P525" s="38">
        <v>1432.0</v>
      </c>
      <c r="Q525" s="38">
        <v>1949.0</v>
      </c>
      <c r="R525" s="38">
        <v>9987.0</v>
      </c>
      <c r="S525" s="38">
        <v>15717.0</v>
      </c>
      <c r="T525" s="38">
        <v>11586.0</v>
      </c>
      <c r="U525" s="38">
        <v>7713.86</v>
      </c>
      <c r="V525" s="38">
        <v>12066.0</v>
      </c>
      <c r="W525" s="38">
        <v>32784.0</v>
      </c>
      <c r="X525" s="38">
        <v>78026.0</v>
      </c>
      <c r="Y525" s="38">
        <v>5302.0</v>
      </c>
      <c r="Z525" s="38">
        <v>80707.0</v>
      </c>
      <c r="AA525" s="38">
        <v>2809.569</v>
      </c>
      <c r="AB525" s="38">
        <v>6627.0</v>
      </c>
      <c r="AC525" s="38">
        <v>3984.0</v>
      </c>
      <c r="AD525" s="38">
        <v>28631.0</v>
      </c>
      <c r="AE525" s="38">
        <v>22581.0</v>
      </c>
      <c r="AF525" s="38">
        <v>44045.0</v>
      </c>
      <c r="AG525" s="38">
        <v>15724.0</v>
      </c>
      <c r="AH525" s="38">
        <v>77825.0</v>
      </c>
      <c r="AJ525" s="37">
        <f t="shared" ref="AJ525:AJ527" si="55">SUM(B525:AI525)</f>
        <v>663695.1914</v>
      </c>
    </row>
    <row r="526" ht="12.0" customHeight="1">
      <c r="A526" s="5"/>
      <c r="B526" s="4" t="s">
        <v>242</v>
      </c>
      <c r="C526" s="38">
        <v>-8270.0</v>
      </c>
      <c r="D526" s="38">
        <v>598.0</v>
      </c>
      <c r="E526" s="38">
        <v>-1580.5489299999997</v>
      </c>
      <c r="F526" s="38">
        <v>-13973.0</v>
      </c>
      <c r="G526" s="38">
        <v>-7028.0</v>
      </c>
      <c r="H526" s="38">
        <v>-1898.0</v>
      </c>
      <c r="I526" s="38">
        <v>14631.0</v>
      </c>
      <c r="J526" s="38">
        <v>9041.0</v>
      </c>
      <c r="K526" s="38">
        <v>-2050.0</v>
      </c>
      <c r="L526" s="38">
        <v>-1648.0</v>
      </c>
      <c r="M526" s="38">
        <v>-1081.0</v>
      </c>
      <c r="N526" s="38">
        <v>10900.0</v>
      </c>
      <c r="O526" s="38">
        <v>-40715.266</v>
      </c>
      <c r="P526" s="38">
        <v>2861.0</v>
      </c>
      <c r="Q526" s="38">
        <v>-770.0</v>
      </c>
      <c r="R526" s="38">
        <v>2705.0</v>
      </c>
      <c r="S526" s="38">
        <v>-8072.0</v>
      </c>
      <c r="T526" s="38">
        <v>-1847.0</v>
      </c>
      <c r="U526" s="38">
        <v>-1604.65</v>
      </c>
      <c r="V526" s="38">
        <v>836.0</v>
      </c>
      <c r="W526" s="38">
        <v>-5672.0</v>
      </c>
      <c r="X526" s="38">
        <v>3493.0</v>
      </c>
      <c r="Y526" s="38">
        <v>-3.0</v>
      </c>
      <c r="Z526" s="38">
        <v>-27854.0</v>
      </c>
      <c r="AA526" s="38">
        <v>-768.037</v>
      </c>
      <c r="AB526" s="38">
        <v>10056.0</v>
      </c>
      <c r="AC526" s="38">
        <v>-1776.0</v>
      </c>
      <c r="AD526" s="38">
        <v>-19953.0</v>
      </c>
      <c r="AE526" s="38">
        <v>-2664.0</v>
      </c>
      <c r="AF526" s="38">
        <v>4131.0</v>
      </c>
      <c r="AG526" s="38">
        <v>95.0</v>
      </c>
      <c r="AH526" s="38">
        <v>17944.0</v>
      </c>
      <c r="AJ526" s="37">
        <f t="shared" si="55"/>
        <v>-71936.50193</v>
      </c>
    </row>
    <row r="527" ht="12.0" customHeight="1">
      <c r="A527" s="5"/>
      <c r="B527" s="4" t="s">
        <v>243</v>
      </c>
      <c r="C527" s="38"/>
      <c r="D527" s="38"/>
      <c r="E527" s="38">
        <v>0.0</v>
      </c>
      <c r="F527" s="38"/>
      <c r="G527" s="38"/>
      <c r="H527" s="38"/>
      <c r="I527" s="38"/>
      <c r="J527" s="38">
        <v>0.0</v>
      </c>
      <c r="K527" s="38">
        <v>0.0</v>
      </c>
      <c r="L527" s="38"/>
      <c r="M527" s="38">
        <v>0.0</v>
      </c>
      <c r="N527" s="38"/>
      <c r="O527" s="38">
        <v>0.0</v>
      </c>
      <c r="P527" s="38">
        <v>0.0</v>
      </c>
      <c r="Q527" s="38"/>
      <c r="R527" s="38">
        <v>0.0</v>
      </c>
      <c r="S527" s="38">
        <v>0.0</v>
      </c>
      <c r="T527" s="38"/>
      <c r="U527" s="38">
        <v>0.0</v>
      </c>
      <c r="V527" s="38">
        <v>0.0</v>
      </c>
      <c r="W527" s="38">
        <v>0.0</v>
      </c>
      <c r="X527" s="38">
        <v>0.0</v>
      </c>
      <c r="Y527" s="38"/>
      <c r="Z527" s="38"/>
      <c r="AA527" s="38">
        <v>0.0</v>
      </c>
      <c r="AB527" s="38"/>
      <c r="AC527" s="38">
        <v>0.0</v>
      </c>
      <c r="AD527" s="38">
        <v>0.0</v>
      </c>
      <c r="AE527" s="38"/>
      <c r="AF527" s="38">
        <v>0.0</v>
      </c>
      <c r="AG527" s="40"/>
      <c r="AH527" s="38">
        <v>9225.0</v>
      </c>
      <c r="AJ527" s="37">
        <f t="shared" si="55"/>
        <v>9225</v>
      </c>
    </row>
    <row r="528" ht="12.0" customHeight="1">
      <c r="A528" s="5"/>
      <c r="B528" s="4" t="s">
        <v>244</v>
      </c>
      <c r="C528" s="39">
        <v>2458.0</v>
      </c>
      <c r="D528" s="39">
        <v>1766.0</v>
      </c>
      <c r="E528" s="39">
        <v>19126.330469999997</v>
      </c>
      <c r="F528" s="39">
        <v>4815.0</v>
      </c>
      <c r="G528" s="39">
        <v>12648.0</v>
      </c>
      <c r="H528" s="39">
        <v>1991.0</v>
      </c>
      <c r="I528" s="39">
        <v>37218.0</v>
      </c>
      <c r="J528" s="39">
        <v>19617.0</v>
      </c>
      <c r="K528" s="39">
        <v>18802.0</v>
      </c>
      <c r="L528" s="39">
        <v>1203.0</v>
      </c>
      <c r="M528" s="39">
        <v>7953.0</v>
      </c>
      <c r="N528" s="39">
        <v>18403.0</v>
      </c>
      <c r="O528" s="39">
        <v>15124.616999999998</v>
      </c>
      <c r="P528" s="39">
        <v>4293.0</v>
      </c>
      <c r="Q528" s="39">
        <v>1179.0</v>
      </c>
      <c r="R528" s="39">
        <v>12692.0</v>
      </c>
      <c r="S528" s="39">
        <v>7645.0</v>
      </c>
      <c r="T528" s="39">
        <v>9739.0</v>
      </c>
      <c r="U528" s="39">
        <v>6109.209999999999</v>
      </c>
      <c r="V528" s="39">
        <v>12902.0</v>
      </c>
      <c r="W528" s="39">
        <v>27112.0</v>
      </c>
      <c r="X528" s="39">
        <v>81519.0</v>
      </c>
      <c r="Y528" s="39">
        <v>5299.0</v>
      </c>
      <c r="Z528" s="39">
        <v>52853.0</v>
      </c>
      <c r="AA528" s="39">
        <v>2041.532</v>
      </c>
      <c r="AB528" s="39">
        <v>16683.0</v>
      </c>
      <c r="AC528" s="39">
        <v>2208.0</v>
      </c>
      <c r="AD528" s="39">
        <v>8678.0</v>
      </c>
      <c r="AE528" s="39">
        <v>19917.0</v>
      </c>
      <c r="AF528" s="39">
        <v>48176.0</v>
      </c>
      <c r="AG528" s="39">
        <v>15819.0</v>
      </c>
      <c r="AH528" s="39">
        <v>104994.0</v>
      </c>
      <c r="AJ528" s="39">
        <f>SUM(AJ525:AJ527)</f>
        <v>600983.6895</v>
      </c>
    </row>
    <row r="529" ht="12.0" customHeight="1">
      <c r="A529" s="5"/>
      <c r="B529" s="4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J529" s="41"/>
    </row>
    <row r="530" ht="12.0" customHeight="1">
      <c r="A530" s="5"/>
      <c r="B530" s="35"/>
      <c r="C530" s="55" t="s">
        <v>2</v>
      </c>
      <c r="D530" s="55" t="s">
        <v>2</v>
      </c>
      <c r="E530" s="55" t="s">
        <v>2</v>
      </c>
      <c r="F530" s="55" t="s">
        <v>2</v>
      </c>
      <c r="G530" s="55" t="s">
        <v>2</v>
      </c>
      <c r="H530" s="55" t="s">
        <v>2</v>
      </c>
      <c r="I530" s="55" t="s">
        <v>2</v>
      </c>
      <c r="J530" s="55" t="s">
        <v>2</v>
      </c>
      <c r="K530" s="55" t="s">
        <v>2</v>
      </c>
      <c r="L530" s="55" t="s">
        <v>2</v>
      </c>
      <c r="M530" s="55" t="s">
        <v>2</v>
      </c>
      <c r="N530" s="55" t="s">
        <v>2</v>
      </c>
      <c r="O530" s="55" t="s">
        <v>2</v>
      </c>
      <c r="P530" s="55" t="s">
        <v>2</v>
      </c>
      <c r="Q530" s="55" t="s">
        <v>2</v>
      </c>
      <c r="R530" s="55" t="s">
        <v>2</v>
      </c>
      <c r="S530" s="55" t="s">
        <v>2</v>
      </c>
      <c r="T530" s="55" t="s">
        <v>2</v>
      </c>
      <c r="U530" s="55" t="s">
        <v>2</v>
      </c>
      <c r="V530" s="55" t="s">
        <v>2</v>
      </c>
      <c r="W530" s="55" t="s">
        <v>2</v>
      </c>
      <c r="X530" s="55" t="s">
        <v>2</v>
      </c>
      <c r="Y530" s="55" t="s">
        <v>2</v>
      </c>
      <c r="Z530" s="55" t="s">
        <v>2</v>
      </c>
      <c r="AA530" s="55" t="s">
        <v>2</v>
      </c>
      <c r="AB530" s="55" t="s">
        <v>2</v>
      </c>
      <c r="AC530" s="55" t="s">
        <v>2</v>
      </c>
      <c r="AD530" s="55" t="s">
        <v>2</v>
      </c>
      <c r="AE530" s="55" t="s">
        <v>2</v>
      </c>
      <c r="AF530" s="55" t="s">
        <v>2</v>
      </c>
      <c r="AG530" s="55" t="s">
        <v>2</v>
      </c>
      <c r="AH530" s="55" t="s">
        <v>2</v>
      </c>
      <c r="AJ530" s="55" t="str">
        <f>+AJ$7</f>
        <v>2024/25</v>
      </c>
    </row>
    <row r="531" ht="12.0" customHeight="1">
      <c r="A531" s="5"/>
      <c r="B531" s="35" t="s">
        <v>245</v>
      </c>
      <c r="C531" s="70" t="s">
        <v>44</v>
      </c>
      <c r="D531" s="70" t="s">
        <v>44</v>
      </c>
      <c r="E531" s="70" t="s">
        <v>44</v>
      </c>
      <c r="F531" s="70" t="s">
        <v>44</v>
      </c>
      <c r="G531" s="70" t="s">
        <v>44</v>
      </c>
      <c r="H531" s="70" t="s">
        <v>44</v>
      </c>
      <c r="I531" s="70" t="s">
        <v>44</v>
      </c>
      <c r="J531" s="70" t="s">
        <v>44</v>
      </c>
      <c r="K531" s="70" t="s">
        <v>44</v>
      </c>
      <c r="L531" s="70" t="s">
        <v>44</v>
      </c>
      <c r="M531" s="70" t="s">
        <v>44</v>
      </c>
      <c r="N531" s="70" t="s">
        <v>44</v>
      </c>
      <c r="O531" s="70" t="s">
        <v>44</v>
      </c>
      <c r="P531" s="70" t="s">
        <v>44</v>
      </c>
      <c r="Q531" s="70" t="s">
        <v>44</v>
      </c>
      <c r="R531" s="70" t="s">
        <v>44</v>
      </c>
      <c r="S531" s="70" t="s">
        <v>44</v>
      </c>
      <c r="T531" s="70" t="s">
        <v>44</v>
      </c>
      <c r="U531" s="70" t="s">
        <v>44</v>
      </c>
      <c r="V531" s="70" t="s">
        <v>44</v>
      </c>
      <c r="W531" s="70" t="s">
        <v>44</v>
      </c>
      <c r="X531" s="70" t="s">
        <v>44</v>
      </c>
      <c r="Y531" s="70" t="s">
        <v>44</v>
      </c>
      <c r="Z531" s="70" t="s">
        <v>44</v>
      </c>
      <c r="AA531" s="70" t="s">
        <v>44</v>
      </c>
      <c r="AB531" s="70" t="s">
        <v>44</v>
      </c>
      <c r="AC531" s="70" t="s">
        <v>44</v>
      </c>
      <c r="AD531" s="70" t="s">
        <v>44</v>
      </c>
      <c r="AE531" s="70" t="s">
        <v>44</v>
      </c>
      <c r="AF531" s="70" t="s">
        <v>44</v>
      </c>
      <c r="AG531" s="70" t="s">
        <v>44</v>
      </c>
      <c r="AH531" s="70" t="s">
        <v>44</v>
      </c>
      <c r="AJ531" s="70" t="s">
        <v>44</v>
      </c>
    </row>
    <row r="532" ht="12.0" customHeight="1">
      <c r="A532" s="5"/>
      <c r="B532" s="4" t="s">
        <v>241</v>
      </c>
      <c r="C532" s="38">
        <v>0.0</v>
      </c>
      <c r="D532" s="38"/>
      <c r="E532" s="38">
        <v>8229.889998374825</v>
      </c>
      <c r="F532" s="38">
        <v>1771.0</v>
      </c>
      <c r="G532" s="38">
        <v>6093.0</v>
      </c>
      <c r="H532" s="38">
        <v>3483.0</v>
      </c>
      <c r="I532" s="38">
        <v>0.0</v>
      </c>
      <c r="J532" s="38">
        <v>6065.0</v>
      </c>
      <c r="K532" s="38">
        <v>2006.0</v>
      </c>
      <c r="L532" s="38">
        <v>434.0</v>
      </c>
      <c r="M532" s="38">
        <v>166.0</v>
      </c>
      <c r="N532" s="38">
        <v>4934.0</v>
      </c>
      <c r="O532" s="38">
        <v>621.149</v>
      </c>
      <c r="P532" s="38">
        <v>2601.0</v>
      </c>
      <c r="Q532" s="38">
        <v>932.0</v>
      </c>
      <c r="R532" s="38">
        <v>625.0</v>
      </c>
      <c r="S532" s="38">
        <v>2315.0</v>
      </c>
      <c r="T532" s="38">
        <v>1849.0</v>
      </c>
      <c r="U532" s="38">
        <v>657.0</v>
      </c>
      <c r="V532" s="38">
        <v>0.0</v>
      </c>
      <c r="W532" s="38">
        <v>0.0</v>
      </c>
      <c r="X532" s="38">
        <v>223.0</v>
      </c>
      <c r="Y532" s="38">
        <v>1000.0</v>
      </c>
      <c r="Z532" s="38">
        <v>100972.0</v>
      </c>
      <c r="AA532" s="38">
        <v>41.753</v>
      </c>
      <c r="AB532" s="38">
        <v>776.0</v>
      </c>
      <c r="AC532" s="38">
        <v>3275.0</v>
      </c>
      <c r="AD532" s="38">
        <v>84000.0</v>
      </c>
      <c r="AE532" s="38">
        <v>300.0</v>
      </c>
      <c r="AF532" s="38">
        <v>4211.0</v>
      </c>
      <c r="AG532" s="38">
        <v>1000.0</v>
      </c>
      <c r="AH532" s="38"/>
      <c r="AJ532" s="37">
        <f t="shared" ref="AJ532:AJ534" si="56">SUM(B532:AI532)</f>
        <v>238580.792</v>
      </c>
    </row>
    <row r="533" ht="12.0" customHeight="1">
      <c r="A533" s="5"/>
      <c r="B533" s="4" t="s">
        <v>242</v>
      </c>
      <c r="C533" s="38">
        <v>1360.0</v>
      </c>
      <c r="D533" s="38"/>
      <c r="E533" s="38">
        <v>1600.1122078606113</v>
      </c>
      <c r="F533" s="38">
        <v>-751.0</v>
      </c>
      <c r="G533" s="38"/>
      <c r="H533" s="38">
        <v>-2672.0</v>
      </c>
      <c r="I533" s="38">
        <v>0.0</v>
      </c>
      <c r="J533" s="38">
        <v>1047.0</v>
      </c>
      <c r="K533" s="38">
        <v>2217.0</v>
      </c>
      <c r="L533" s="38"/>
      <c r="M533" s="38">
        <v>0.0</v>
      </c>
      <c r="N533" s="38">
        <v>-4159.0</v>
      </c>
      <c r="O533" s="38">
        <v>45.807000000000016</v>
      </c>
      <c r="P533" s="38">
        <v>59.0</v>
      </c>
      <c r="Q533" s="38">
        <v>270.0</v>
      </c>
      <c r="R533" s="38">
        <v>1026.0</v>
      </c>
      <c r="S533" s="38">
        <v>279.0</v>
      </c>
      <c r="T533" s="38">
        <v>46148.0</v>
      </c>
      <c r="U533" s="38">
        <v>676.0</v>
      </c>
      <c r="V533" s="38">
        <v>0.0</v>
      </c>
      <c r="W533" s="38">
        <v>799.0</v>
      </c>
      <c r="X533" s="38">
        <v>1050.0</v>
      </c>
      <c r="Y533" s="38">
        <v>196.0</v>
      </c>
      <c r="Z533" s="38"/>
      <c r="AA533" s="38">
        <v>0.0</v>
      </c>
      <c r="AB533" s="38">
        <v>1413.0</v>
      </c>
      <c r="AC533" s="38">
        <v>-3400.0</v>
      </c>
      <c r="AD533" s="38">
        <v>-83750.0</v>
      </c>
      <c r="AE533" s="38"/>
      <c r="AF533" s="38">
        <v>7377.0</v>
      </c>
      <c r="AG533" s="38">
        <v>3000.0</v>
      </c>
      <c r="AH533" s="38"/>
      <c r="AJ533" s="37">
        <f t="shared" si="56"/>
        <v>-26169.08079</v>
      </c>
    </row>
    <row r="534" ht="12.0" customHeight="1">
      <c r="A534" s="5"/>
      <c r="B534" s="4" t="s">
        <v>243</v>
      </c>
      <c r="C534" s="38"/>
      <c r="D534" s="38"/>
      <c r="E534" s="38">
        <v>0.0</v>
      </c>
      <c r="F534" s="38"/>
      <c r="G534" s="38">
        <v>1407.0</v>
      </c>
      <c r="H534" s="38">
        <v>877.0</v>
      </c>
      <c r="I534" s="38">
        <v>0.0</v>
      </c>
      <c r="J534" s="38">
        <v>208.0</v>
      </c>
      <c r="K534" s="38">
        <v>0.0</v>
      </c>
      <c r="L534" s="38">
        <v>-413.0</v>
      </c>
      <c r="M534" s="38">
        <v>638.0</v>
      </c>
      <c r="N534" s="38">
        <v>-360.0</v>
      </c>
      <c r="O534" s="38">
        <v>0.0</v>
      </c>
      <c r="P534" s="38">
        <v>0.0</v>
      </c>
      <c r="Q534" s="38"/>
      <c r="R534" s="38">
        <v>0.0</v>
      </c>
      <c r="S534" s="38">
        <v>0.0</v>
      </c>
      <c r="T534" s="38"/>
      <c r="U534" s="38">
        <v>337.0</v>
      </c>
      <c r="V534" s="38">
        <v>0.0</v>
      </c>
      <c r="W534" s="38">
        <v>0.0</v>
      </c>
      <c r="X534" s="38"/>
      <c r="Y534" s="38"/>
      <c r="Z534" s="38">
        <v>1564.0</v>
      </c>
      <c r="AA534" s="38">
        <v>7.623</v>
      </c>
      <c r="AB534" s="38"/>
      <c r="AC534" s="38">
        <v>162.0</v>
      </c>
      <c r="AD534" s="38">
        <v>0.0</v>
      </c>
      <c r="AE534" s="38"/>
      <c r="AF534" s="38">
        <v>0.0</v>
      </c>
      <c r="AG534" s="40"/>
      <c r="AH534" s="38"/>
      <c r="AJ534" s="37">
        <f t="shared" si="56"/>
        <v>4427.623</v>
      </c>
    </row>
    <row r="535" ht="12.0" customHeight="1">
      <c r="A535" s="5"/>
      <c r="B535" s="4" t="s">
        <v>244</v>
      </c>
      <c r="C535" s="39">
        <v>1360.0</v>
      </c>
      <c r="D535" s="39">
        <v>0.0</v>
      </c>
      <c r="E535" s="39">
        <v>9830.002206235436</v>
      </c>
      <c r="F535" s="39">
        <v>1020.0</v>
      </c>
      <c r="G535" s="39">
        <v>7500.0</v>
      </c>
      <c r="H535" s="39">
        <v>1688.0</v>
      </c>
      <c r="I535" s="39">
        <v>0.0</v>
      </c>
      <c r="J535" s="39">
        <v>7320.0</v>
      </c>
      <c r="K535" s="39">
        <v>4223.0</v>
      </c>
      <c r="L535" s="39">
        <v>21.0</v>
      </c>
      <c r="M535" s="39">
        <v>804.0</v>
      </c>
      <c r="N535" s="39">
        <v>415.0</v>
      </c>
      <c r="O535" s="39">
        <v>666.956</v>
      </c>
      <c r="P535" s="39">
        <v>2660.0</v>
      </c>
      <c r="Q535" s="39">
        <v>1202.0</v>
      </c>
      <c r="R535" s="39">
        <v>1651.0</v>
      </c>
      <c r="S535" s="39">
        <v>2594.0</v>
      </c>
      <c r="T535" s="39">
        <v>47997.0</v>
      </c>
      <c r="U535" s="39">
        <v>1670.0</v>
      </c>
      <c r="V535" s="39">
        <v>0.0</v>
      </c>
      <c r="W535" s="39">
        <v>799.0</v>
      </c>
      <c r="X535" s="39">
        <v>1273.0</v>
      </c>
      <c r="Y535" s="39">
        <v>1196.0</v>
      </c>
      <c r="Z535" s="39">
        <v>102536.0</v>
      </c>
      <c r="AA535" s="39">
        <v>49.376</v>
      </c>
      <c r="AB535" s="39">
        <v>2189.0</v>
      </c>
      <c r="AC535" s="39">
        <v>37.0</v>
      </c>
      <c r="AD535" s="39">
        <v>250.0</v>
      </c>
      <c r="AE535" s="39">
        <v>300.0</v>
      </c>
      <c r="AF535" s="39">
        <v>11588.0</v>
      </c>
      <c r="AG535" s="39">
        <v>4000.0</v>
      </c>
      <c r="AH535" s="39">
        <v>0.0</v>
      </c>
      <c r="AJ535" s="39">
        <f>SUM(AJ532:AJ534)</f>
        <v>216839.3342</v>
      </c>
    </row>
    <row r="536" ht="12.0" customHeight="1">
      <c r="A536" s="5"/>
      <c r="B536" s="4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J536" s="41"/>
    </row>
    <row r="537" ht="12.0" customHeight="1">
      <c r="A537" s="5"/>
      <c r="B537" s="35"/>
      <c r="C537" s="55" t="s">
        <v>2</v>
      </c>
      <c r="D537" s="55" t="s">
        <v>2</v>
      </c>
      <c r="E537" s="55" t="s">
        <v>2</v>
      </c>
      <c r="F537" s="55" t="s">
        <v>2</v>
      </c>
      <c r="G537" s="55" t="s">
        <v>2</v>
      </c>
      <c r="H537" s="55" t="s">
        <v>2</v>
      </c>
      <c r="I537" s="55" t="s">
        <v>2</v>
      </c>
      <c r="J537" s="55" t="s">
        <v>2</v>
      </c>
      <c r="K537" s="55" t="s">
        <v>2</v>
      </c>
      <c r="L537" s="55" t="s">
        <v>2</v>
      </c>
      <c r="M537" s="55" t="s">
        <v>2</v>
      </c>
      <c r="N537" s="55" t="s">
        <v>2</v>
      </c>
      <c r="O537" s="55" t="s">
        <v>2</v>
      </c>
      <c r="P537" s="55" t="s">
        <v>2</v>
      </c>
      <c r="Q537" s="55" t="s">
        <v>2</v>
      </c>
      <c r="R537" s="55" t="s">
        <v>2</v>
      </c>
      <c r="S537" s="55" t="s">
        <v>2</v>
      </c>
      <c r="T537" s="55" t="s">
        <v>2</v>
      </c>
      <c r="U537" s="55" t="s">
        <v>2</v>
      </c>
      <c r="V537" s="55" t="s">
        <v>2</v>
      </c>
      <c r="W537" s="55" t="s">
        <v>2</v>
      </c>
      <c r="X537" s="55" t="s">
        <v>2</v>
      </c>
      <c r="Y537" s="55" t="s">
        <v>2</v>
      </c>
      <c r="Z537" s="55" t="s">
        <v>2</v>
      </c>
      <c r="AA537" s="55" t="s">
        <v>2</v>
      </c>
      <c r="AB537" s="55" t="s">
        <v>2</v>
      </c>
      <c r="AC537" s="55" t="s">
        <v>2</v>
      </c>
      <c r="AD537" s="55" t="s">
        <v>2</v>
      </c>
      <c r="AE537" s="55" t="s">
        <v>2</v>
      </c>
      <c r="AF537" s="55" t="s">
        <v>2</v>
      </c>
      <c r="AG537" s="55" t="s">
        <v>2</v>
      </c>
      <c r="AH537" s="55" t="s">
        <v>2</v>
      </c>
      <c r="AJ537" s="55" t="str">
        <f>+AJ$7</f>
        <v>2024/25</v>
      </c>
    </row>
    <row r="538" ht="12.0" customHeight="1">
      <c r="A538" s="5"/>
      <c r="B538" s="35" t="s">
        <v>246</v>
      </c>
      <c r="C538" s="70" t="s">
        <v>44</v>
      </c>
      <c r="D538" s="70" t="s">
        <v>44</v>
      </c>
      <c r="E538" s="70" t="s">
        <v>44</v>
      </c>
      <c r="F538" s="70" t="s">
        <v>44</v>
      </c>
      <c r="G538" s="70" t="s">
        <v>44</v>
      </c>
      <c r="H538" s="70" t="s">
        <v>44</v>
      </c>
      <c r="I538" s="70" t="s">
        <v>44</v>
      </c>
      <c r="J538" s="70" t="s">
        <v>44</v>
      </c>
      <c r="K538" s="70" t="s">
        <v>44</v>
      </c>
      <c r="L538" s="70" t="s">
        <v>44</v>
      </c>
      <c r="M538" s="70" t="s">
        <v>44</v>
      </c>
      <c r="N538" s="70" t="s">
        <v>44</v>
      </c>
      <c r="O538" s="70" t="s">
        <v>44</v>
      </c>
      <c r="P538" s="70" t="s">
        <v>44</v>
      </c>
      <c r="Q538" s="70" t="s">
        <v>44</v>
      </c>
      <c r="R538" s="70" t="s">
        <v>44</v>
      </c>
      <c r="S538" s="70" t="s">
        <v>44</v>
      </c>
      <c r="T538" s="70" t="s">
        <v>44</v>
      </c>
      <c r="U538" s="70" t="s">
        <v>44</v>
      </c>
      <c r="V538" s="70" t="s">
        <v>44</v>
      </c>
      <c r="W538" s="70" t="s">
        <v>44</v>
      </c>
      <c r="X538" s="70" t="s">
        <v>44</v>
      </c>
      <c r="Y538" s="70" t="s">
        <v>44</v>
      </c>
      <c r="Z538" s="70" t="s">
        <v>44</v>
      </c>
      <c r="AA538" s="70" t="s">
        <v>44</v>
      </c>
      <c r="AB538" s="70" t="s">
        <v>44</v>
      </c>
      <c r="AC538" s="70" t="s">
        <v>44</v>
      </c>
      <c r="AD538" s="70" t="s">
        <v>44</v>
      </c>
      <c r="AE538" s="70" t="s">
        <v>44</v>
      </c>
      <c r="AF538" s="70" t="s">
        <v>44</v>
      </c>
      <c r="AG538" s="70" t="s">
        <v>44</v>
      </c>
      <c r="AH538" s="70" t="s">
        <v>44</v>
      </c>
      <c r="AJ538" s="70" t="s">
        <v>44</v>
      </c>
    </row>
    <row r="539" ht="12.0" customHeight="1">
      <c r="A539" s="5"/>
      <c r="B539" s="4" t="s">
        <v>241</v>
      </c>
      <c r="C539" s="71">
        <v>189746.0</v>
      </c>
      <c r="D539" s="71">
        <v>479.0</v>
      </c>
      <c r="E539" s="71">
        <v>78105.74599755844</v>
      </c>
      <c r="F539" s="71">
        <v>101305.0</v>
      </c>
      <c r="G539" s="71">
        <v>229016.0</v>
      </c>
      <c r="H539" s="71">
        <v>19117.0</v>
      </c>
      <c r="I539" s="71">
        <v>63000.0</v>
      </c>
      <c r="J539" s="71">
        <v>84336.0</v>
      </c>
      <c r="K539" s="71">
        <v>77602.0</v>
      </c>
      <c r="L539" s="38">
        <v>77.0</v>
      </c>
      <c r="M539" s="38">
        <v>103244.0</v>
      </c>
      <c r="N539" s="38">
        <v>81367.0</v>
      </c>
      <c r="O539" s="38">
        <v>270769.512</v>
      </c>
      <c r="P539" s="38">
        <v>25919.0</v>
      </c>
      <c r="Q539" s="38">
        <v>31546.0</v>
      </c>
      <c r="R539" s="38">
        <v>129586.0</v>
      </c>
      <c r="S539" s="38">
        <v>122247.0</v>
      </c>
      <c r="T539" s="71">
        <v>153481.0</v>
      </c>
      <c r="U539" s="71">
        <v>20558.53</v>
      </c>
      <c r="V539" s="71">
        <v>29327.0</v>
      </c>
      <c r="W539" s="71">
        <v>77627.0</v>
      </c>
      <c r="X539" s="71">
        <v>141732.0</v>
      </c>
      <c r="Y539" s="71">
        <v>77705.0</v>
      </c>
      <c r="Z539" s="71">
        <v>636223.0</v>
      </c>
      <c r="AA539" s="71">
        <v>454.304</v>
      </c>
      <c r="AB539" s="71">
        <v>46706.0</v>
      </c>
      <c r="AC539" s="71">
        <v>64200.0</v>
      </c>
      <c r="AD539" s="71">
        <v>7729.0</v>
      </c>
      <c r="AE539" s="71">
        <v>68945.0</v>
      </c>
      <c r="AF539" s="71">
        <v>235734.0</v>
      </c>
      <c r="AG539" s="71">
        <v>80000.0</v>
      </c>
      <c r="AH539" s="71">
        <v>321551.0</v>
      </c>
      <c r="AJ539" s="37">
        <f t="shared" ref="AJ539:AJ541" si="57">SUM(B539:AI539)</f>
        <v>3569435.092</v>
      </c>
    </row>
    <row r="540" ht="12.0" customHeight="1">
      <c r="A540" s="5"/>
      <c r="B540" s="4" t="s">
        <v>242</v>
      </c>
      <c r="C540" s="37">
        <v>8872.0</v>
      </c>
      <c r="D540" s="37">
        <v>993.0</v>
      </c>
      <c r="E540" s="37">
        <v>10409.504840759835</v>
      </c>
      <c r="F540" s="37">
        <v>-31.0</v>
      </c>
      <c r="G540" s="37">
        <v>10131.0</v>
      </c>
      <c r="H540" s="37">
        <v>3320.0</v>
      </c>
      <c r="I540" s="37">
        <v>0.0</v>
      </c>
      <c r="J540" s="37">
        <v>64042.0</v>
      </c>
      <c r="K540" s="37">
        <v>-3735.0</v>
      </c>
      <c r="L540" s="38"/>
      <c r="M540" s="38">
        <v>0.0</v>
      </c>
      <c r="N540" s="38">
        <v>12840.0</v>
      </c>
      <c r="O540" s="38">
        <v>-582.8389999999781</v>
      </c>
      <c r="P540" s="38">
        <v>8486.0</v>
      </c>
      <c r="Q540" s="38">
        <v>5141.0</v>
      </c>
      <c r="R540" s="38">
        <v>14343.0</v>
      </c>
      <c r="S540" s="38">
        <v>12399.0</v>
      </c>
      <c r="T540" s="37">
        <v>-42120.0</v>
      </c>
      <c r="U540" s="37">
        <v>0.0</v>
      </c>
      <c r="V540" s="37">
        <v>-20.0</v>
      </c>
      <c r="W540" s="37">
        <v>-4615.0</v>
      </c>
      <c r="X540" s="37">
        <v>15893.0</v>
      </c>
      <c r="Y540" s="37">
        <v>24603.0</v>
      </c>
      <c r="Z540" s="37">
        <v>63142.0</v>
      </c>
      <c r="AA540" s="37">
        <v>-44.665</v>
      </c>
      <c r="AB540" s="37">
        <v>11291.0</v>
      </c>
      <c r="AC540" s="37">
        <v>0.0</v>
      </c>
      <c r="AD540" s="37">
        <v>73625.0</v>
      </c>
      <c r="AE540" s="37">
        <v>8939.0</v>
      </c>
      <c r="AF540" s="37">
        <v>-4136.0</v>
      </c>
      <c r="AG540" s="89">
        <v>3716.0</v>
      </c>
      <c r="AH540" s="37">
        <v>5111.0</v>
      </c>
      <c r="AJ540" s="37">
        <f t="shared" si="57"/>
        <v>302012.0008</v>
      </c>
    </row>
    <row r="541" ht="12.0" customHeight="1">
      <c r="A541" s="5"/>
      <c r="B541" s="4" t="s">
        <v>243</v>
      </c>
      <c r="C541" s="38">
        <v>-1360.0</v>
      </c>
      <c r="D541" s="38"/>
      <c r="E541" s="38">
        <v>169.7332840667388</v>
      </c>
      <c r="F541" s="38"/>
      <c r="G541" s="38">
        <v>-1407.0</v>
      </c>
      <c r="H541" s="38">
        <v>-989.0</v>
      </c>
      <c r="I541" s="38">
        <v>0.0</v>
      </c>
      <c r="J541" s="38">
        <v>0.0</v>
      </c>
      <c r="K541" s="38">
        <v>0.0</v>
      </c>
      <c r="L541" s="38">
        <v>899.0</v>
      </c>
      <c r="M541" s="38">
        <v>-804.0</v>
      </c>
      <c r="N541" s="38">
        <v>58.0</v>
      </c>
      <c r="O541" s="38">
        <v>0.0</v>
      </c>
      <c r="P541" s="38">
        <v>0.0</v>
      </c>
      <c r="Q541" s="38">
        <v>-331.0</v>
      </c>
      <c r="R541" s="38">
        <v>0.0</v>
      </c>
      <c r="S541" s="38">
        <v>-739.0</v>
      </c>
      <c r="T541" s="38"/>
      <c r="U541" s="38">
        <v>-1671.0</v>
      </c>
      <c r="V541" s="38">
        <v>2148.0</v>
      </c>
      <c r="W541" s="38">
        <v>0.0</v>
      </c>
      <c r="X541" s="38"/>
      <c r="Y541" s="38"/>
      <c r="Z541" s="38">
        <v>-1057.0</v>
      </c>
      <c r="AA541" s="38">
        <v>-7.623</v>
      </c>
      <c r="AB541" s="38">
        <v>-1225.0</v>
      </c>
      <c r="AC541" s="38">
        <v>0.0</v>
      </c>
      <c r="AD541" s="38">
        <v>0.0</v>
      </c>
      <c r="AE541" s="38"/>
      <c r="AF541" s="38">
        <v>0.0</v>
      </c>
      <c r="AG541" s="38">
        <v>-715.0</v>
      </c>
      <c r="AH541" s="38"/>
      <c r="AJ541" s="37">
        <f t="shared" si="57"/>
        <v>-7030.889716</v>
      </c>
    </row>
    <row r="542" ht="12.0" customHeight="1">
      <c r="A542" s="5"/>
      <c r="B542" s="4" t="s">
        <v>244</v>
      </c>
      <c r="C542" s="39">
        <v>197258.0</v>
      </c>
      <c r="D542" s="39">
        <v>1472.0</v>
      </c>
      <c r="E542" s="39">
        <v>88684.98412238501</v>
      </c>
      <c r="F542" s="39">
        <v>101274.0</v>
      </c>
      <c r="G542" s="39">
        <v>237740.0</v>
      </c>
      <c r="H542" s="39">
        <v>21448.0</v>
      </c>
      <c r="I542" s="39">
        <v>63000.0</v>
      </c>
      <c r="J542" s="39">
        <v>148378.0</v>
      </c>
      <c r="K542" s="39">
        <v>73867.0</v>
      </c>
      <c r="L542" s="39">
        <v>976.0</v>
      </c>
      <c r="M542" s="39">
        <v>102440.0</v>
      </c>
      <c r="N542" s="39">
        <v>94265.0</v>
      </c>
      <c r="O542" s="39">
        <v>270186.673</v>
      </c>
      <c r="P542" s="39">
        <v>34405.0</v>
      </c>
      <c r="Q542" s="39">
        <v>36356.0</v>
      </c>
      <c r="R542" s="39">
        <v>143929.0</v>
      </c>
      <c r="S542" s="39">
        <v>133907.0</v>
      </c>
      <c r="T542" s="39">
        <v>111361.0</v>
      </c>
      <c r="U542" s="39">
        <v>18887.53</v>
      </c>
      <c r="V542" s="39">
        <v>31455.0</v>
      </c>
      <c r="W542" s="39">
        <v>73012.0</v>
      </c>
      <c r="X542" s="39">
        <v>157625.0</v>
      </c>
      <c r="Y542" s="39">
        <v>102308.0</v>
      </c>
      <c r="Z542" s="39">
        <v>698308.0</v>
      </c>
      <c r="AA542" s="39">
        <v>402.01599999999996</v>
      </c>
      <c r="AB542" s="39">
        <v>56772.0</v>
      </c>
      <c r="AC542" s="39">
        <v>64200.0</v>
      </c>
      <c r="AD542" s="39">
        <v>81354.0</v>
      </c>
      <c r="AE542" s="39">
        <v>77884.0</v>
      </c>
      <c r="AF542" s="39">
        <v>231598.0</v>
      </c>
      <c r="AG542" s="39">
        <v>83001.0</v>
      </c>
      <c r="AH542" s="39">
        <v>326662.0</v>
      </c>
      <c r="AJ542" s="39">
        <f>SUM(AJ539:AJ541)</f>
        <v>3864416.203</v>
      </c>
    </row>
    <row r="543" ht="12.0" customHeight="1">
      <c r="A543" s="5"/>
      <c r="B543" s="98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J543" s="41"/>
    </row>
    <row r="544" ht="12.0" customHeight="1">
      <c r="A544" s="5"/>
      <c r="B544" s="98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J544" s="41"/>
    </row>
    <row r="545" ht="12.0" customHeight="1">
      <c r="A545" s="5"/>
      <c r="B545" s="99"/>
      <c r="C545" s="55" t="s">
        <v>2</v>
      </c>
      <c r="D545" s="55" t="s">
        <v>2</v>
      </c>
      <c r="E545" s="55" t="s">
        <v>2</v>
      </c>
      <c r="F545" s="55" t="s">
        <v>2</v>
      </c>
      <c r="G545" s="55" t="s">
        <v>2</v>
      </c>
      <c r="H545" s="55" t="s">
        <v>2</v>
      </c>
      <c r="I545" s="55" t="s">
        <v>2</v>
      </c>
      <c r="J545" s="55" t="s">
        <v>2</v>
      </c>
      <c r="K545" s="55" t="s">
        <v>2</v>
      </c>
      <c r="L545" s="55" t="s">
        <v>2</v>
      </c>
      <c r="M545" s="55" t="s">
        <v>2</v>
      </c>
      <c r="N545" s="55" t="s">
        <v>2</v>
      </c>
      <c r="O545" s="55" t="s">
        <v>2</v>
      </c>
      <c r="P545" s="55" t="s">
        <v>2</v>
      </c>
      <c r="Q545" s="55" t="s">
        <v>2</v>
      </c>
      <c r="R545" s="55" t="s">
        <v>2</v>
      </c>
      <c r="S545" s="55" t="s">
        <v>2</v>
      </c>
      <c r="T545" s="55" t="s">
        <v>2</v>
      </c>
      <c r="U545" s="55" t="s">
        <v>2</v>
      </c>
      <c r="V545" s="55" t="s">
        <v>2</v>
      </c>
      <c r="W545" s="55" t="s">
        <v>2</v>
      </c>
      <c r="X545" s="55" t="s">
        <v>2</v>
      </c>
      <c r="Y545" s="55" t="s">
        <v>2</v>
      </c>
      <c r="Z545" s="55" t="s">
        <v>2</v>
      </c>
      <c r="AA545" s="55" t="s">
        <v>2</v>
      </c>
      <c r="AB545" s="55" t="s">
        <v>2</v>
      </c>
      <c r="AC545" s="55" t="s">
        <v>2</v>
      </c>
      <c r="AD545" s="55" t="s">
        <v>2</v>
      </c>
      <c r="AE545" s="55" t="s">
        <v>2</v>
      </c>
      <c r="AF545" s="55" t="s">
        <v>2</v>
      </c>
      <c r="AG545" s="55" t="s">
        <v>2</v>
      </c>
      <c r="AH545" s="55" t="s">
        <v>2</v>
      </c>
      <c r="AJ545" s="55" t="str">
        <f>+AJ$7</f>
        <v>2024/25</v>
      </c>
    </row>
    <row r="546" ht="12.0" customHeight="1">
      <c r="A546" s="5"/>
      <c r="B546" s="35" t="s">
        <v>247</v>
      </c>
      <c r="C546" s="70" t="s">
        <v>44</v>
      </c>
      <c r="D546" s="70" t="s">
        <v>44</v>
      </c>
      <c r="E546" s="70" t="s">
        <v>44</v>
      </c>
      <c r="F546" s="70" t="s">
        <v>44</v>
      </c>
      <c r="G546" s="70" t="s">
        <v>44</v>
      </c>
      <c r="H546" s="70" t="s">
        <v>44</v>
      </c>
      <c r="I546" s="70" t="s">
        <v>44</v>
      </c>
      <c r="J546" s="70" t="s">
        <v>44</v>
      </c>
      <c r="K546" s="70" t="s">
        <v>44</v>
      </c>
      <c r="L546" s="70" t="s">
        <v>44</v>
      </c>
      <c r="M546" s="70" t="s">
        <v>44</v>
      </c>
      <c r="N546" s="70" t="s">
        <v>44</v>
      </c>
      <c r="O546" s="70" t="s">
        <v>44</v>
      </c>
      <c r="P546" s="70" t="s">
        <v>44</v>
      </c>
      <c r="Q546" s="70" t="s">
        <v>44</v>
      </c>
      <c r="R546" s="70" t="s">
        <v>44</v>
      </c>
      <c r="S546" s="70" t="s">
        <v>44</v>
      </c>
      <c r="T546" s="70" t="s">
        <v>44</v>
      </c>
      <c r="U546" s="70" t="s">
        <v>44</v>
      </c>
      <c r="V546" s="70" t="s">
        <v>44</v>
      </c>
      <c r="W546" s="70" t="s">
        <v>44</v>
      </c>
      <c r="X546" s="70" t="s">
        <v>44</v>
      </c>
      <c r="Y546" s="70" t="s">
        <v>44</v>
      </c>
      <c r="Z546" s="70" t="s">
        <v>44</v>
      </c>
      <c r="AA546" s="70" t="s">
        <v>44</v>
      </c>
      <c r="AB546" s="70" t="s">
        <v>44</v>
      </c>
      <c r="AC546" s="70" t="s">
        <v>44</v>
      </c>
      <c r="AD546" s="70" t="s">
        <v>44</v>
      </c>
      <c r="AE546" s="70" t="s">
        <v>44</v>
      </c>
      <c r="AF546" s="70" t="s">
        <v>44</v>
      </c>
      <c r="AG546" s="70" t="s">
        <v>44</v>
      </c>
      <c r="AH546" s="70" t="s">
        <v>44</v>
      </c>
      <c r="AJ546" s="70" t="s">
        <v>44</v>
      </c>
    </row>
    <row r="547" ht="12.0" customHeight="1">
      <c r="A547" s="5"/>
      <c r="B547" s="4" t="s">
        <v>241</v>
      </c>
      <c r="C547" s="39">
        <v>-179018.0</v>
      </c>
      <c r="D547" s="39">
        <v>689.0</v>
      </c>
      <c r="E547" s="39">
        <v>-65628.75659593326</v>
      </c>
      <c r="F547" s="39">
        <v>-84288.0</v>
      </c>
      <c r="G547" s="39">
        <v>-215433.0</v>
      </c>
      <c r="H547" s="39">
        <v>-18711.0</v>
      </c>
      <c r="I547" s="39">
        <v>-40413.0</v>
      </c>
      <c r="J547" s="39">
        <v>-79825.0</v>
      </c>
      <c r="K547" s="39">
        <v>-58756.0</v>
      </c>
      <c r="L547" s="39">
        <v>2340.0</v>
      </c>
      <c r="M547" s="39">
        <v>-94376.0</v>
      </c>
      <c r="N547" s="39">
        <v>-78798.0</v>
      </c>
      <c r="O547" s="39">
        <v>-215550.778</v>
      </c>
      <c r="P547" s="39">
        <v>-27088.0</v>
      </c>
      <c r="Q547" s="39">
        <v>-30529.0</v>
      </c>
      <c r="R547" s="39">
        <v>-120224.0</v>
      </c>
      <c r="S547" s="39">
        <v>-108845.0</v>
      </c>
      <c r="T547" s="39">
        <v>-143744.0</v>
      </c>
      <c r="U547" s="39">
        <v>-13501.669999999998</v>
      </c>
      <c r="V547" s="39">
        <v>-17261.0</v>
      </c>
      <c r="W547" s="39">
        <v>-44843.0</v>
      </c>
      <c r="X547" s="39">
        <v>-63929.0</v>
      </c>
      <c r="Y547" s="39">
        <v>-73403.0</v>
      </c>
      <c r="Z547" s="39">
        <v>-656488.0</v>
      </c>
      <c r="AA547" s="39">
        <v>2313.5119999999997</v>
      </c>
      <c r="AB547" s="39">
        <v>-40855.0</v>
      </c>
      <c r="AC547" s="39">
        <v>-63491.0</v>
      </c>
      <c r="AD547" s="39">
        <v>-63098.0</v>
      </c>
      <c r="AE547" s="39">
        <v>-46664.0</v>
      </c>
      <c r="AF547" s="39">
        <v>-195900.0</v>
      </c>
      <c r="AG547" s="39">
        <v>-65276.0</v>
      </c>
      <c r="AH547" s="39">
        <v>-243726.0</v>
      </c>
      <c r="AJ547" s="39">
        <f t="shared" ref="AJ547:AJ549" si="58">+AJ525-AJ532-AJ539</f>
        <v>-3144320.693</v>
      </c>
    </row>
    <row r="548" ht="12.0" customHeight="1">
      <c r="A548" s="5"/>
      <c r="B548" s="4" t="s">
        <v>242</v>
      </c>
      <c r="C548" s="39">
        <v>-18502.0</v>
      </c>
      <c r="D548" s="39">
        <v>-395.0</v>
      </c>
      <c r="E548" s="39">
        <v>-13590.165978620447</v>
      </c>
      <c r="F548" s="39">
        <v>-13191.0</v>
      </c>
      <c r="G548" s="39">
        <v>-17159.0</v>
      </c>
      <c r="H548" s="39">
        <v>-2546.0</v>
      </c>
      <c r="I548" s="39">
        <v>14631.0</v>
      </c>
      <c r="J548" s="39">
        <v>-56048.0</v>
      </c>
      <c r="K548" s="39">
        <v>-532.0</v>
      </c>
      <c r="L548" s="39">
        <v>-1648.0</v>
      </c>
      <c r="M548" s="39">
        <v>-1081.0</v>
      </c>
      <c r="N548" s="39">
        <v>2219.0</v>
      </c>
      <c r="O548" s="39">
        <v>-40178.234000000026</v>
      </c>
      <c r="P548" s="39">
        <v>-5684.0</v>
      </c>
      <c r="Q548" s="39">
        <v>-6181.0</v>
      </c>
      <c r="R548" s="39">
        <v>-12664.0</v>
      </c>
      <c r="S548" s="39">
        <v>-20750.0</v>
      </c>
      <c r="T548" s="39">
        <v>-5875.0</v>
      </c>
      <c r="U548" s="39">
        <v>-2280.65</v>
      </c>
      <c r="V548" s="39">
        <v>856.0</v>
      </c>
      <c r="W548" s="39">
        <v>-1856.0</v>
      </c>
      <c r="X548" s="39">
        <v>-13450.0</v>
      </c>
      <c r="Y548" s="39">
        <v>-24802.0</v>
      </c>
      <c r="Z548" s="39">
        <v>-90996.0</v>
      </c>
      <c r="AA548" s="39">
        <v>-723.3720000000001</v>
      </c>
      <c r="AB548" s="39">
        <v>-2648.0</v>
      </c>
      <c r="AC548" s="39">
        <v>1624.0</v>
      </c>
      <c r="AD548" s="39">
        <v>-9828.0</v>
      </c>
      <c r="AE548" s="39">
        <v>-11603.0</v>
      </c>
      <c r="AF548" s="39">
        <v>890.0</v>
      </c>
      <c r="AG548" s="39">
        <v>-6621.0</v>
      </c>
      <c r="AH548" s="39">
        <v>12833.0</v>
      </c>
      <c r="AJ548" s="39">
        <f t="shared" si="58"/>
        <v>-347779.422</v>
      </c>
    </row>
    <row r="549" ht="12.0" customHeight="1">
      <c r="A549" s="5"/>
      <c r="B549" s="4" t="s">
        <v>243</v>
      </c>
      <c r="C549" s="39">
        <v>1360.0</v>
      </c>
      <c r="D549" s="39">
        <v>0.0</v>
      </c>
      <c r="E549" s="39">
        <v>-169.7332840667388</v>
      </c>
      <c r="F549" s="39">
        <v>0.0</v>
      </c>
      <c r="G549" s="39">
        <v>0.0</v>
      </c>
      <c r="H549" s="39">
        <v>112.0</v>
      </c>
      <c r="I549" s="39">
        <v>0.0</v>
      </c>
      <c r="J549" s="39">
        <v>-208.0</v>
      </c>
      <c r="K549" s="39">
        <v>0.0</v>
      </c>
      <c r="L549" s="39">
        <v>-486.0</v>
      </c>
      <c r="M549" s="39">
        <v>166.0</v>
      </c>
      <c r="N549" s="39">
        <v>302.0</v>
      </c>
      <c r="O549" s="39">
        <v>0.0</v>
      </c>
      <c r="P549" s="39">
        <v>0.0</v>
      </c>
      <c r="Q549" s="39">
        <v>331.0</v>
      </c>
      <c r="R549" s="39">
        <v>0.0</v>
      </c>
      <c r="S549" s="39">
        <v>739.0</v>
      </c>
      <c r="T549" s="39">
        <v>0.0</v>
      </c>
      <c r="U549" s="39">
        <v>1334.0</v>
      </c>
      <c r="V549" s="39">
        <v>-2148.0</v>
      </c>
      <c r="W549" s="39">
        <v>0.0</v>
      </c>
      <c r="X549" s="39">
        <v>0.0</v>
      </c>
      <c r="Y549" s="39">
        <v>0.0</v>
      </c>
      <c r="Z549" s="39">
        <v>-507.0</v>
      </c>
      <c r="AA549" s="39">
        <v>0.0</v>
      </c>
      <c r="AB549" s="39">
        <v>1225.0</v>
      </c>
      <c r="AC549" s="39">
        <v>-162.0</v>
      </c>
      <c r="AD549" s="39">
        <v>0.0</v>
      </c>
      <c r="AE549" s="39">
        <v>0.0</v>
      </c>
      <c r="AF549" s="39">
        <v>0.0</v>
      </c>
      <c r="AG549" s="39">
        <v>715.0</v>
      </c>
      <c r="AH549" s="39">
        <v>9225.0</v>
      </c>
      <c r="AJ549" s="39">
        <f t="shared" si="58"/>
        <v>11828.26672</v>
      </c>
    </row>
    <row r="550" ht="12.0" customHeight="1">
      <c r="A550" s="5"/>
      <c r="B550" s="4" t="s">
        <v>244</v>
      </c>
      <c r="C550" s="39">
        <v>-196160.0</v>
      </c>
      <c r="D550" s="39">
        <v>294.0</v>
      </c>
      <c r="E550" s="39">
        <v>-79388.65585862043</v>
      </c>
      <c r="F550" s="39">
        <v>-97479.0</v>
      </c>
      <c r="G550" s="39">
        <v>-232592.0</v>
      </c>
      <c r="H550" s="39">
        <v>-21145.0</v>
      </c>
      <c r="I550" s="39">
        <v>-25782.0</v>
      </c>
      <c r="J550" s="39">
        <v>-136081.0</v>
      </c>
      <c r="K550" s="39">
        <v>-59288.0</v>
      </c>
      <c r="L550" s="39">
        <v>206.0</v>
      </c>
      <c r="M550" s="39">
        <v>-95291.0</v>
      </c>
      <c r="N550" s="39">
        <v>-76277.0</v>
      </c>
      <c r="O550" s="39">
        <v>-255729.01200000002</v>
      </c>
      <c r="P550" s="39">
        <v>-32772.0</v>
      </c>
      <c r="Q550" s="39">
        <v>-36379.0</v>
      </c>
      <c r="R550" s="39">
        <v>-132888.0</v>
      </c>
      <c r="S550" s="39">
        <v>-128856.0</v>
      </c>
      <c r="T550" s="39">
        <v>-149619.0</v>
      </c>
      <c r="U550" s="39">
        <v>-14448.319999999998</v>
      </c>
      <c r="V550" s="39">
        <v>-18553.0</v>
      </c>
      <c r="W550" s="39">
        <v>-46699.0</v>
      </c>
      <c r="X550" s="39">
        <v>-77379.0</v>
      </c>
      <c r="Y550" s="39">
        <v>-98205.0</v>
      </c>
      <c r="Z550" s="39">
        <v>-747991.0</v>
      </c>
      <c r="AA550" s="39">
        <v>1590.1399999999996</v>
      </c>
      <c r="AB550" s="39">
        <v>-42278.0</v>
      </c>
      <c r="AC550" s="39">
        <v>-62029.0</v>
      </c>
      <c r="AD550" s="39">
        <v>-72926.0</v>
      </c>
      <c r="AE550" s="39">
        <v>-58267.0</v>
      </c>
      <c r="AF550" s="39">
        <v>-195010.0</v>
      </c>
      <c r="AG550" s="39">
        <v>-71182.0</v>
      </c>
      <c r="AH550" s="39">
        <v>-221668.0</v>
      </c>
      <c r="AJ550" s="39">
        <f>SUM(AJ547:AJ549)</f>
        <v>-3480271.848</v>
      </c>
    </row>
    <row r="551" ht="12.0" customHeight="1">
      <c r="A551" s="5"/>
      <c r="B551" s="47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J551" s="42"/>
    </row>
    <row r="552" ht="12.0" customHeight="1">
      <c r="A552" s="48"/>
      <c r="B552" s="48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J552" s="49"/>
    </row>
    <row r="553" ht="12.0" customHeight="1">
      <c r="A553" s="2"/>
      <c r="B553" s="3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J553" s="41"/>
    </row>
    <row r="554" ht="12.0" customHeight="1">
      <c r="A554" s="5"/>
      <c r="B554" s="6" t="s">
        <v>248</v>
      </c>
      <c r="C554" s="55" t="s">
        <v>2</v>
      </c>
      <c r="D554" s="55" t="s">
        <v>2</v>
      </c>
      <c r="E554" s="55" t="s">
        <v>2</v>
      </c>
      <c r="F554" s="55" t="s">
        <v>2</v>
      </c>
      <c r="G554" s="55" t="s">
        <v>2</v>
      </c>
      <c r="H554" s="55" t="s">
        <v>2</v>
      </c>
      <c r="I554" s="55" t="s">
        <v>2</v>
      </c>
      <c r="J554" s="55" t="s">
        <v>2</v>
      </c>
      <c r="K554" s="55" t="s">
        <v>2</v>
      </c>
      <c r="L554" s="55" t="s">
        <v>2</v>
      </c>
      <c r="M554" s="55" t="s">
        <v>2</v>
      </c>
      <c r="N554" s="55" t="s">
        <v>2</v>
      </c>
      <c r="O554" s="55" t="s">
        <v>2</v>
      </c>
      <c r="P554" s="55" t="s">
        <v>2</v>
      </c>
      <c r="Q554" s="55" t="s">
        <v>2</v>
      </c>
      <c r="R554" s="55" t="s">
        <v>2</v>
      </c>
      <c r="S554" s="55" t="s">
        <v>2</v>
      </c>
      <c r="T554" s="55" t="s">
        <v>2</v>
      </c>
      <c r="U554" s="55" t="s">
        <v>2</v>
      </c>
      <c r="V554" s="55" t="s">
        <v>2</v>
      </c>
      <c r="W554" s="55" t="s">
        <v>2</v>
      </c>
      <c r="X554" s="55" t="s">
        <v>2</v>
      </c>
      <c r="Y554" s="55" t="s">
        <v>2</v>
      </c>
      <c r="Z554" s="55" t="s">
        <v>2</v>
      </c>
      <c r="AA554" s="55" t="s">
        <v>2</v>
      </c>
      <c r="AB554" s="55" t="s">
        <v>2</v>
      </c>
      <c r="AC554" s="55" t="s">
        <v>2</v>
      </c>
      <c r="AD554" s="55" t="s">
        <v>2</v>
      </c>
      <c r="AE554" s="55" t="s">
        <v>2</v>
      </c>
      <c r="AF554" s="55" t="s">
        <v>2</v>
      </c>
      <c r="AG554" s="55" t="s">
        <v>2</v>
      </c>
      <c r="AH554" s="55" t="s">
        <v>2</v>
      </c>
      <c r="AJ554" s="55" t="str">
        <f>+AJ$7</f>
        <v>2024/25</v>
      </c>
    </row>
    <row r="555" ht="12.0" customHeight="1">
      <c r="A555" s="5"/>
      <c r="B555" s="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J555" s="74"/>
    </row>
    <row r="556" ht="12.0" customHeight="1">
      <c r="A556" s="5"/>
      <c r="B556" s="4" t="s">
        <v>249</v>
      </c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J556" s="41"/>
    </row>
    <row r="557" ht="12.0" customHeight="1">
      <c r="A557" s="5"/>
      <c r="B557" s="4"/>
      <c r="C557" s="70" t="s">
        <v>44</v>
      </c>
      <c r="D557" s="70" t="s">
        <v>44</v>
      </c>
      <c r="E557" s="70" t="s">
        <v>44</v>
      </c>
      <c r="F557" s="70" t="s">
        <v>44</v>
      </c>
      <c r="G557" s="70" t="s">
        <v>44</v>
      </c>
      <c r="H557" s="70" t="s">
        <v>44</v>
      </c>
      <c r="I557" s="70" t="s">
        <v>44</v>
      </c>
      <c r="J557" s="70" t="s">
        <v>44</v>
      </c>
      <c r="K557" s="70" t="s">
        <v>44</v>
      </c>
      <c r="L557" s="70" t="s">
        <v>44</v>
      </c>
      <c r="M557" s="70" t="s">
        <v>44</v>
      </c>
      <c r="N557" s="70" t="s">
        <v>44</v>
      </c>
      <c r="O557" s="70" t="s">
        <v>44</v>
      </c>
      <c r="P557" s="70" t="s">
        <v>44</v>
      </c>
      <c r="Q557" s="70" t="s">
        <v>44</v>
      </c>
      <c r="R557" s="70" t="s">
        <v>44</v>
      </c>
      <c r="S557" s="70" t="s">
        <v>44</v>
      </c>
      <c r="T557" s="70" t="s">
        <v>44</v>
      </c>
      <c r="U557" s="70" t="s">
        <v>44</v>
      </c>
      <c r="V557" s="70" t="s">
        <v>44</v>
      </c>
      <c r="W557" s="70" t="s">
        <v>44</v>
      </c>
      <c r="X557" s="70" t="s">
        <v>44</v>
      </c>
      <c r="Y557" s="70" t="s">
        <v>44</v>
      </c>
      <c r="Z557" s="70" t="s">
        <v>44</v>
      </c>
      <c r="AA557" s="70" t="s">
        <v>44</v>
      </c>
      <c r="AB557" s="70" t="s">
        <v>44</v>
      </c>
      <c r="AC557" s="70" t="s">
        <v>44</v>
      </c>
      <c r="AD557" s="70" t="s">
        <v>44</v>
      </c>
      <c r="AE557" s="70" t="s">
        <v>44</v>
      </c>
      <c r="AF557" s="70" t="s">
        <v>44</v>
      </c>
      <c r="AG557" s="70" t="s">
        <v>44</v>
      </c>
      <c r="AH557" s="70" t="s">
        <v>44</v>
      </c>
      <c r="AJ557" s="70" t="s">
        <v>44</v>
      </c>
    </row>
    <row r="558" ht="12.0" customHeight="1">
      <c r="A558" s="5"/>
      <c r="B558" s="4" t="s">
        <v>250</v>
      </c>
      <c r="C558" s="38">
        <v>13799.0</v>
      </c>
      <c r="D558" s="38">
        <v>378.0</v>
      </c>
      <c r="E558" s="38">
        <v>5770.807639999999</v>
      </c>
      <c r="F558" s="38">
        <v>10187.0</v>
      </c>
      <c r="G558" s="38">
        <v>12607.0</v>
      </c>
      <c r="H558" s="38">
        <v>1196.0</v>
      </c>
      <c r="I558" s="38">
        <v>23453.0</v>
      </c>
      <c r="J558" s="38">
        <v>10103.0</v>
      </c>
      <c r="K558" s="38">
        <v>6077.0</v>
      </c>
      <c r="L558" s="38">
        <v>1605.0</v>
      </c>
      <c r="M558" s="38">
        <v>7105.0</v>
      </c>
      <c r="N558" s="38">
        <v>9699.0</v>
      </c>
      <c r="O558" s="38">
        <v>21792.649</v>
      </c>
      <c r="P558" s="38">
        <v>4000.0</v>
      </c>
      <c r="Q558" s="38">
        <v>2300.0</v>
      </c>
      <c r="R558" s="38">
        <v>9769.0</v>
      </c>
      <c r="S558" s="38">
        <v>26419.0</v>
      </c>
      <c r="T558" s="38">
        <v>8199.0</v>
      </c>
      <c r="U558" s="38">
        <v>1560.83</v>
      </c>
      <c r="V558" s="38">
        <v>8410.0</v>
      </c>
      <c r="W558" s="38">
        <v>7815.0</v>
      </c>
      <c r="X558" s="38">
        <v>18574.0</v>
      </c>
      <c r="Y558" s="38">
        <v>6200.0</v>
      </c>
      <c r="Z558" s="38">
        <v>79211.0</v>
      </c>
      <c r="AA558" s="38">
        <v>3775.349</v>
      </c>
      <c r="AB558" s="38">
        <v>5385.0</v>
      </c>
      <c r="AC558" s="38">
        <v>9702.0</v>
      </c>
      <c r="AD558" s="38">
        <v>19391.0</v>
      </c>
      <c r="AE558" s="38">
        <v>15673.0</v>
      </c>
      <c r="AF558" s="38">
        <v>14991.0</v>
      </c>
      <c r="AG558" s="38">
        <v>10485.0</v>
      </c>
      <c r="AH558" s="38">
        <v>24034.0</v>
      </c>
      <c r="AJ558" s="37">
        <f t="shared" ref="AJ558:AJ561" si="59">SUM(B558:AI558)</f>
        <v>399666.6356</v>
      </c>
    </row>
    <row r="559" ht="12.0" customHeight="1">
      <c r="A559" s="5"/>
      <c r="B559" s="4" t="s">
        <v>251</v>
      </c>
      <c r="C559" s="38">
        <v>0.0</v>
      </c>
      <c r="D559" s="38"/>
      <c r="E559" s="38">
        <v>0.0</v>
      </c>
      <c r="F559" s="38">
        <v>0.0</v>
      </c>
      <c r="G559" s="38"/>
      <c r="H559" s="38"/>
      <c r="I559" s="38">
        <v>36.0</v>
      </c>
      <c r="J559" s="38">
        <v>0.0</v>
      </c>
      <c r="K559" s="38">
        <v>0.0</v>
      </c>
      <c r="L559" s="38"/>
      <c r="M559" s="38">
        <v>0.0</v>
      </c>
      <c r="N559" s="38"/>
      <c r="O559" s="38">
        <v>0.0</v>
      </c>
      <c r="P559" s="38">
        <v>0.0</v>
      </c>
      <c r="Q559" s="38">
        <v>0.0</v>
      </c>
      <c r="R559" s="38">
        <v>58.0</v>
      </c>
      <c r="S559" s="38">
        <v>1137.0</v>
      </c>
      <c r="T559" s="38"/>
      <c r="U559" s="38">
        <v>0.0</v>
      </c>
      <c r="V559" s="38">
        <v>0.0</v>
      </c>
      <c r="W559" s="38">
        <v>0.0</v>
      </c>
      <c r="X559" s="38">
        <v>68.0</v>
      </c>
      <c r="Y559" s="38"/>
      <c r="Z559" s="38"/>
      <c r="AA559" s="38">
        <v>24.44</v>
      </c>
      <c r="AB559" s="38"/>
      <c r="AC559" s="38">
        <v>87.0</v>
      </c>
      <c r="AD559" s="38">
        <v>0.0</v>
      </c>
      <c r="AE559" s="38"/>
      <c r="AF559" s="38">
        <v>0.0</v>
      </c>
      <c r="AG559" s="38">
        <v>499.0</v>
      </c>
      <c r="AH559" s="38"/>
      <c r="AJ559" s="37">
        <f t="shared" si="59"/>
        <v>1909.44</v>
      </c>
    </row>
    <row r="560" ht="12.0" customHeight="1">
      <c r="A560" s="5"/>
      <c r="B560" s="4" t="s">
        <v>252</v>
      </c>
      <c r="C560" s="38">
        <v>1387.0</v>
      </c>
      <c r="D560" s="38">
        <v>32.0</v>
      </c>
      <c r="E560" s="38">
        <v>559.3195</v>
      </c>
      <c r="F560" s="38">
        <v>931.0</v>
      </c>
      <c r="G560" s="38">
        <v>1251.0</v>
      </c>
      <c r="H560" s="38">
        <v>115.0</v>
      </c>
      <c r="I560" s="38">
        <v>2229.0</v>
      </c>
      <c r="J560" s="38">
        <v>957.0</v>
      </c>
      <c r="K560" s="38">
        <v>614.0</v>
      </c>
      <c r="L560" s="38">
        <v>148.0</v>
      </c>
      <c r="M560" s="38">
        <v>625.0</v>
      </c>
      <c r="N560" s="38">
        <v>992.0</v>
      </c>
      <c r="O560" s="38">
        <v>2007.929</v>
      </c>
      <c r="P560" s="38">
        <v>362.0</v>
      </c>
      <c r="Q560" s="38">
        <v>222.0</v>
      </c>
      <c r="R560" s="38">
        <v>1050.0</v>
      </c>
      <c r="S560" s="38">
        <v>2434.0</v>
      </c>
      <c r="T560" s="38">
        <v>742.0</v>
      </c>
      <c r="U560" s="38">
        <v>157.63</v>
      </c>
      <c r="V560" s="38">
        <v>1251.0</v>
      </c>
      <c r="W560" s="38">
        <v>729.0</v>
      </c>
      <c r="X560" s="38">
        <v>1909.0</v>
      </c>
      <c r="Y560" s="38">
        <v>584.0</v>
      </c>
      <c r="Z560" s="38">
        <v>6864.0</v>
      </c>
      <c r="AA560" s="38">
        <v>325.738</v>
      </c>
      <c r="AB560" s="38">
        <v>475.0</v>
      </c>
      <c r="AC560" s="38">
        <v>944.0</v>
      </c>
      <c r="AD560" s="38">
        <v>1869.0</v>
      </c>
      <c r="AE560" s="38">
        <v>1564.0</v>
      </c>
      <c r="AF560" s="38">
        <v>1527.0</v>
      </c>
      <c r="AG560" s="38">
        <v>1086.0</v>
      </c>
      <c r="AH560" s="38">
        <v>2357.0</v>
      </c>
      <c r="AJ560" s="37">
        <f t="shared" si="59"/>
        <v>38300.6165</v>
      </c>
    </row>
    <row r="561" ht="12.0" customHeight="1">
      <c r="A561" s="5"/>
      <c r="B561" s="4" t="s">
        <v>253</v>
      </c>
      <c r="C561" s="38">
        <v>1715.0</v>
      </c>
      <c r="D561" s="38">
        <v>24.0</v>
      </c>
      <c r="E561" s="38">
        <v>393.66573</v>
      </c>
      <c r="F561" s="38">
        <v>888.0</v>
      </c>
      <c r="G561" s="38">
        <v>1298.0</v>
      </c>
      <c r="H561" s="38">
        <v>118.0</v>
      </c>
      <c r="I561" s="38">
        <v>2128.0</v>
      </c>
      <c r="J561" s="38">
        <v>796.0</v>
      </c>
      <c r="K561" s="38">
        <v>1414.0</v>
      </c>
      <c r="L561" s="38">
        <v>145.0</v>
      </c>
      <c r="M561" s="38">
        <v>441.0</v>
      </c>
      <c r="N561" s="38">
        <v>549.0</v>
      </c>
      <c r="O561" s="38">
        <v>1065.251</v>
      </c>
      <c r="P561" s="38">
        <v>290.0</v>
      </c>
      <c r="Q561" s="38">
        <v>213.0</v>
      </c>
      <c r="R561" s="38">
        <v>244.0</v>
      </c>
      <c r="S561" s="38">
        <v>1359.0</v>
      </c>
      <c r="T561" s="38">
        <v>763.0</v>
      </c>
      <c r="U561" s="38">
        <v>198.07</v>
      </c>
      <c r="V561" s="38">
        <v>1404.0</v>
      </c>
      <c r="W561" s="38">
        <v>1096.0</v>
      </c>
      <c r="X561" s="38">
        <v>3385.0</v>
      </c>
      <c r="Y561" s="38">
        <v>822.0</v>
      </c>
      <c r="Z561" s="38">
        <v>3771.0</v>
      </c>
      <c r="AA561" s="38">
        <v>136.049</v>
      </c>
      <c r="AB561" s="38">
        <v>405.0</v>
      </c>
      <c r="AC561" s="38">
        <v>611.0</v>
      </c>
      <c r="AD561" s="38">
        <v>1974.0</v>
      </c>
      <c r="AE561" s="38">
        <v>2117.0</v>
      </c>
      <c r="AF561" s="38">
        <v>1332.0</v>
      </c>
      <c r="AG561" s="38">
        <v>1186.0</v>
      </c>
      <c r="AH561" s="38">
        <v>2130.0</v>
      </c>
      <c r="AJ561" s="37">
        <f t="shared" si="59"/>
        <v>34411.03573</v>
      </c>
    </row>
    <row r="562" ht="12.0" customHeight="1">
      <c r="A562" s="5"/>
      <c r="B562" s="4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J562" s="41"/>
    </row>
    <row r="563" ht="12.0" customHeight="1">
      <c r="A563" s="5"/>
      <c r="B563" s="4"/>
      <c r="C563" s="100" t="s">
        <v>254</v>
      </c>
      <c r="D563" s="100" t="s">
        <v>254</v>
      </c>
      <c r="E563" s="100" t="s">
        <v>254</v>
      </c>
      <c r="F563" s="100" t="s">
        <v>254</v>
      </c>
      <c r="G563" s="100" t="s">
        <v>254</v>
      </c>
      <c r="H563" s="100" t="s">
        <v>254</v>
      </c>
      <c r="I563" s="100" t="s">
        <v>254</v>
      </c>
      <c r="J563" s="100" t="s">
        <v>254</v>
      </c>
      <c r="K563" s="100" t="s">
        <v>254</v>
      </c>
      <c r="L563" s="100" t="s">
        <v>254</v>
      </c>
      <c r="M563" s="100" t="s">
        <v>254</v>
      </c>
      <c r="N563" s="100" t="s">
        <v>254</v>
      </c>
      <c r="O563" s="100" t="s">
        <v>254</v>
      </c>
      <c r="P563" s="100" t="s">
        <v>254</v>
      </c>
      <c r="Q563" s="100" t="s">
        <v>254</v>
      </c>
      <c r="R563" s="100" t="s">
        <v>254</v>
      </c>
      <c r="S563" s="100" t="s">
        <v>254</v>
      </c>
      <c r="T563" s="100" t="s">
        <v>254</v>
      </c>
      <c r="U563" s="100" t="s">
        <v>254</v>
      </c>
      <c r="V563" s="100" t="s">
        <v>254</v>
      </c>
      <c r="W563" s="100" t="s">
        <v>254</v>
      </c>
      <c r="X563" s="100" t="s">
        <v>254</v>
      </c>
      <c r="Y563" s="100" t="s">
        <v>254</v>
      </c>
      <c r="Z563" s="100" t="s">
        <v>254</v>
      </c>
      <c r="AA563" s="100" t="s">
        <v>254</v>
      </c>
      <c r="AB563" s="100" t="s">
        <v>254</v>
      </c>
      <c r="AC563" s="100" t="s">
        <v>254</v>
      </c>
      <c r="AD563" s="100" t="s">
        <v>254</v>
      </c>
      <c r="AE563" s="100" t="s">
        <v>254</v>
      </c>
      <c r="AF563" s="100" t="s">
        <v>254</v>
      </c>
      <c r="AG563" s="100" t="s">
        <v>254</v>
      </c>
      <c r="AH563" s="100" t="s">
        <v>254</v>
      </c>
      <c r="AJ563" s="100" t="s">
        <v>254</v>
      </c>
    </row>
    <row r="564" ht="12.0" customHeight="1">
      <c r="A564" s="5"/>
      <c r="B564" s="4" t="s">
        <v>255</v>
      </c>
      <c r="C564" s="38">
        <v>386.0</v>
      </c>
      <c r="D564" s="38">
        <v>11.0</v>
      </c>
      <c r="E564" s="38">
        <v>151.0</v>
      </c>
      <c r="F564" s="38">
        <v>312.0</v>
      </c>
      <c r="G564" s="38">
        <v>339.0</v>
      </c>
      <c r="H564" s="38">
        <v>30.0</v>
      </c>
      <c r="I564" s="38">
        <v>386.0</v>
      </c>
      <c r="J564" s="38">
        <v>268.0</v>
      </c>
      <c r="K564" s="38">
        <v>175.0</v>
      </c>
      <c r="L564" s="38">
        <v>60.0</v>
      </c>
      <c r="M564" s="38">
        <v>251.0</v>
      </c>
      <c r="N564" s="38">
        <v>261.0</v>
      </c>
      <c r="O564" s="38">
        <v>766.0</v>
      </c>
      <c r="P564" s="38">
        <v>105.0</v>
      </c>
      <c r="Q564" s="38">
        <v>50.0</v>
      </c>
      <c r="R564" s="38">
        <v>279.0</v>
      </c>
      <c r="S564" s="38">
        <v>825.0</v>
      </c>
      <c r="T564" s="38">
        <v>226.0</v>
      </c>
      <c r="U564" s="38">
        <v>48.0</v>
      </c>
      <c r="V564" s="38">
        <v>241.0</v>
      </c>
      <c r="W564" s="38">
        <v>218.0</v>
      </c>
      <c r="X564" s="38">
        <v>469.0</v>
      </c>
      <c r="Y564" s="38">
        <v>200.0</v>
      </c>
      <c r="Z564" s="38">
        <v>2273.0</v>
      </c>
      <c r="AA564" s="38">
        <v>127.0</v>
      </c>
      <c r="AB564" s="38">
        <v>166.0</v>
      </c>
      <c r="AC564" s="38">
        <v>275.0</v>
      </c>
      <c r="AD564" s="38">
        <v>557.0</v>
      </c>
      <c r="AE564" s="38">
        <v>424.0</v>
      </c>
      <c r="AF564" s="38">
        <v>419.0</v>
      </c>
      <c r="AG564" s="38">
        <v>286.0</v>
      </c>
      <c r="AH564" s="38">
        <v>598.0</v>
      </c>
      <c r="AJ564" s="37">
        <f>SUM(B564:AI564)</f>
        <v>11182</v>
      </c>
    </row>
    <row r="565" ht="12.0" customHeight="1">
      <c r="A565" s="5"/>
      <c r="B565" s="4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J565" s="41"/>
    </row>
    <row r="566" ht="12.0" customHeight="1">
      <c r="A566" s="5"/>
      <c r="B566" s="4"/>
      <c r="C566" s="55" t="s">
        <v>2</v>
      </c>
      <c r="D566" s="55" t="s">
        <v>2</v>
      </c>
      <c r="E566" s="55" t="s">
        <v>2</v>
      </c>
      <c r="F566" s="55" t="s">
        <v>2</v>
      </c>
      <c r="G566" s="55" t="s">
        <v>2</v>
      </c>
      <c r="H566" s="55" t="s">
        <v>2</v>
      </c>
      <c r="I566" s="55" t="s">
        <v>2</v>
      </c>
      <c r="J566" s="55" t="s">
        <v>2</v>
      </c>
      <c r="K566" s="55" t="s">
        <v>2</v>
      </c>
      <c r="L566" s="55" t="s">
        <v>2</v>
      </c>
      <c r="M566" s="55" t="s">
        <v>2</v>
      </c>
      <c r="N566" s="55" t="s">
        <v>2</v>
      </c>
      <c r="O566" s="55" t="s">
        <v>2</v>
      </c>
      <c r="P566" s="55" t="s">
        <v>2</v>
      </c>
      <c r="Q566" s="55" t="s">
        <v>2</v>
      </c>
      <c r="R566" s="55" t="s">
        <v>2</v>
      </c>
      <c r="S566" s="55" t="s">
        <v>2</v>
      </c>
      <c r="T566" s="55" t="s">
        <v>2</v>
      </c>
      <c r="U566" s="55" t="s">
        <v>2</v>
      </c>
      <c r="V566" s="55" t="s">
        <v>2</v>
      </c>
      <c r="W566" s="55" t="s">
        <v>2</v>
      </c>
      <c r="X566" s="55" t="s">
        <v>2</v>
      </c>
      <c r="Y566" s="55" t="s">
        <v>2</v>
      </c>
      <c r="Z566" s="55" t="s">
        <v>2</v>
      </c>
      <c r="AA566" s="55" t="s">
        <v>2</v>
      </c>
      <c r="AB566" s="55" t="s">
        <v>2</v>
      </c>
      <c r="AC566" s="55" t="s">
        <v>2</v>
      </c>
      <c r="AD566" s="55" t="s">
        <v>2</v>
      </c>
      <c r="AE566" s="55" t="s">
        <v>2</v>
      </c>
      <c r="AF566" s="55" t="s">
        <v>2</v>
      </c>
      <c r="AG566" s="55" t="s">
        <v>2</v>
      </c>
      <c r="AH566" s="55" t="s">
        <v>2</v>
      </c>
      <c r="AJ566" s="55" t="s">
        <v>256</v>
      </c>
    </row>
    <row r="567" ht="12.0" customHeight="1">
      <c r="A567" s="5"/>
      <c r="B567" s="4"/>
      <c r="C567" s="70" t="s">
        <v>44</v>
      </c>
      <c r="D567" s="70" t="s">
        <v>44</v>
      </c>
      <c r="E567" s="70" t="s">
        <v>44</v>
      </c>
      <c r="F567" s="70" t="s">
        <v>44</v>
      </c>
      <c r="G567" s="70" t="s">
        <v>44</v>
      </c>
      <c r="H567" s="70" t="s">
        <v>44</v>
      </c>
      <c r="I567" s="70" t="s">
        <v>44</v>
      </c>
      <c r="J567" s="70" t="s">
        <v>44</v>
      </c>
      <c r="K567" s="70" t="s">
        <v>44</v>
      </c>
      <c r="L567" s="70" t="s">
        <v>44</v>
      </c>
      <c r="M567" s="70" t="s">
        <v>44</v>
      </c>
      <c r="N567" s="70" t="s">
        <v>44</v>
      </c>
      <c r="O567" s="70" t="s">
        <v>44</v>
      </c>
      <c r="P567" s="70" t="s">
        <v>44</v>
      </c>
      <c r="Q567" s="70" t="s">
        <v>44</v>
      </c>
      <c r="R567" s="70" t="s">
        <v>44</v>
      </c>
      <c r="S567" s="70" t="s">
        <v>44</v>
      </c>
      <c r="T567" s="70" t="s">
        <v>44</v>
      </c>
      <c r="U567" s="70" t="s">
        <v>44</v>
      </c>
      <c r="V567" s="70" t="s">
        <v>44</v>
      </c>
      <c r="W567" s="70" t="s">
        <v>44</v>
      </c>
      <c r="X567" s="70" t="s">
        <v>44</v>
      </c>
      <c r="Y567" s="70" t="s">
        <v>44</v>
      </c>
      <c r="Z567" s="70" t="s">
        <v>44</v>
      </c>
      <c r="AA567" s="70" t="s">
        <v>44</v>
      </c>
      <c r="AB567" s="70" t="s">
        <v>44</v>
      </c>
      <c r="AC567" s="70" t="s">
        <v>44</v>
      </c>
      <c r="AD567" s="70" t="s">
        <v>44</v>
      </c>
      <c r="AE567" s="70" t="s">
        <v>44</v>
      </c>
      <c r="AF567" s="70" t="s">
        <v>44</v>
      </c>
      <c r="AG567" s="70" t="s">
        <v>44</v>
      </c>
      <c r="AH567" s="70" t="s">
        <v>44</v>
      </c>
      <c r="AJ567" s="70" t="s">
        <v>44</v>
      </c>
    </row>
    <row r="568" ht="12.0" customHeight="1">
      <c r="A568" s="5"/>
      <c r="B568" s="4" t="s">
        <v>257</v>
      </c>
      <c r="C568" s="38">
        <v>150.0</v>
      </c>
      <c r="D568" s="38">
        <v>70.0</v>
      </c>
      <c r="E568" s="38">
        <v>142.0</v>
      </c>
      <c r="F568" s="38">
        <v>113.0</v>
      </c>
      <c r="G568" s="38">
        <v>157.0</v>
      </c>
      <c r="H568" s="38">
        <v>144.0</v>
      </c>
      <c r="I568" s="38">
        <v>178.0</v>
      </c>
      <c r="J568" s="38">
        <v>111.0</v>
      </c>
      <c r="K568" s="38">
        <v>113.0</v>
      </c>
      <c r="L568" s="38">
        <v>55.0</v>
      </c>
      <c r="M568" s="38">
        <v>112.0</v>
      </c>
      <c r="N568" s="38">
        <v>184.0</v>
      </c>
      <c r="O568" s="38">
        <v>156.525</v>
      </c>
      <c r="P568" s="38">
        <v>105.0</v>
      </c>
      <c r="Q568" s="38">
        <v>110.0</v>
      </c>
      <c r="R568" s="38">
        <v>135.0</v>
      </c>
      <c r="S568" s="38">
        <v>159.0</v>
      </c>
      <c r="T568" s="38">
        <v>189.0</v>
      </c>
      <c r="U568" s="38">
        <v>96.92</v>
      </c>
      <c r="V568" s="38">
        <v>151.0</v>
      </c>
      <c r="W568" s="38">
        <v>146.0</v>
      </c>
      <c r="X568" s="38">
        <v>199.0</v>
      </c>
      <c r="Y568" s="38">
        <v>127.0</v>
      </c>
      <c r="Z568" s="38">
        <v>222.0</v>
      </c>
      <c r="AA568" s="38">
        <v>95.88</v>
      </c>
      <c r="AB568" s="38">
        <v>112.0</v>
      </c>
      <c r="AC568" s="38">
        <v>109.0</v>
      </c>
      <c r="AD568" s="38">
        <v>170.0</v>
      </c>
      <c r="AE568" s="38">
        <v>153.0</v>
      </c>
      <c r="AF568" s="38">
        <v>139.0</v>
      </c>
      <c r="AG568" s="38">
        <v>152.0</v>
      </c>
      <c r="AH568" s="38">
        <v>200.0</v>
      </c>
      <c r="AJ568" s="37">
        <f>SUM(B568:AI568)</f>
        <v>4456.325</v>
      </c>
    </row>
    <row r="569" ht="12.0" customHeight="1">
      <c r="A569" s="5"/>
      <c r="B569" s="4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J569" s="41"/>
    </row>
    <row r="570" ht="12.0" customHeight="1">
      <c r="A570" s="5"/>
      <c r="B570" s="4" t="s">
        <v>258</v>
      </c>
      <c r="C570" s="42" t="s">
        <v>259</v>
      </c>
      <c r="D570" s="42" t="s">
        <v>259</v>
      </c>
      <c r="E570" s="42" t="s">
        <v>259</v>
      </c>
      <c r="F570" s="42" t="s">
        <v>259</v>
      </c>
      <c r="G570" s="42" t="s">
        <v>259</v>
      </c>
      <c r="H570" s="42" t="s">
        <v>259</v>
      </c>
      <c r="I570" s="42" t="s">
        <v>259</v>
      </c>
      <c r="J570" s="42" t="s">
        <v>259</v>
      </c>
      <c r="K570" s="42" t="s">
        <v>259</v>
      </c>
      <c r="L570" s="42" t="s">
        <v>259</v>
      </c>
      <c r="M570" s="42" t="s">
        <v>259</v>
      </c>
      <c r="N570" s="42" t="s">
        <v>259</v>
      </c>
      <c r="O570" s="42" t="s">
        <v>259</v>
      </c>
      <c r="P570" s="42" t="s">
        <v>259</v>
      </c>
      <c r="Q570" s="42" t="s">
        <v>259</v>
      </c>
      <c r="R570" s="42" t="s">
        <v>259</v>
      </c>
      <c r="S570" s="42" t="s">
        <v>259</v>
      </c>
      <c r="T570" s="42" t="s">
        <v>259</v>
      </c>
      <c r="U570" s="42" t="s">
        <v>259</v>
      </c>
      <c r="V570" s="42" t="s">
        <v>259</v>
      </c>
      <c r="W570" s="42" t="s">
        <v>259</v>
      </c>
      <c r="X570" s="42" t="s">
        <v>259</v>
      </c>
      <c r="Y570" s="42" t="s">
        <v>259</v>
      </c>
      <c r="Z570" s="42" t="s">
        <v>259</v>
      </c>
      <c r="AA570" s="42" t="s">
        <v>259</v>
      </c>
      <c r="AB570" s="42" t="s">
        <v>259</v>
      </c>
      <c r="AC570" s="42" t="s">
        <v>259</v>
      </c>
      <c r="AD570" s="42" t="s">
        <v>259</v>
      </c>
      <c r="AE570" s="42" t="s">
        <v>259</v>
      </c>
      <c r="AF570" s="42" t="s">
        <v>259</v>
      </c>
      <c r="AG570" s="42" t="s">
        <v>259</v>
      </c>
      <c r="AH570" s="42" t="s">
        <v>259</v>
      </c>
      <c r="AJ570" s="42" t="s">
        <v>259</v>
      </c>
    </row>
    <row r="571" ht="12.0" customHeight="1">
      <c r="A571" s="5"/>
      <c r="B571" s="4" t="s">
        <v>260</v>
      </c>
      <c r="C571" s="38">
        <v>246.0</v>
      </c>
      <c r="D571" s="38">
        <v>9.0</v>
      </c>
      <c r="E571" s="38">
        <v>90.89752252252252</v>
      </c>
      <c r="F571" s="38">
        <v>138.0</v>
      </c>
      <c r="G571" s="38">
        <v>205.0</v>
      </c>
      <c r="H571" s="38">
        <v>28.0</v>
      </c>
      <c r="I571" s="38">
        <v>54.0</v>
      </c>
      <c r="J571" s="38"/>
      <c r="K571" s="38">
        <v>123.0</v>
      </c>
      <c r="L571" s="38">
        <v>8.0</v>
      </c>
      <c r="M571" s="38">
        <v>34.0</v>
      </c>
      <c r="N571" s="38">
        <v>162.0</v>
      </c>
      <c r="O571" s="38">
        <v>122.0</v>
      </c>
      <c r="P571" s="38">
        <v>55.0</v>
      </c>
      <c r="Q571" s="38">
        <v>48.0</v>
      </c>
      <c r="R571" s="38">
        <v>250.0</v>
      </c>
      <c r="S571" s="38">
        <v>105.0</v>
      </c>
      <c r="T571" s="38">
        <v>155.0</v>
      </c>
      <c r="U571" s="38">
        <v>10.0</v>
      </c>
      <c r="V571" s="38">
        <v>83.0</v>
      </c>
      <c r="W571" s="38">
        <v>143.0</v>
      </c>
      <c r="X571" s="38">
        <v>321.0</v>
      </c>
      <c r="Y571" s="38">
        <v>85.0</v>
      </c>
      <c r="Z571" s="38">
        <v>236.0</v>
      </c>
      <c r="AA571" s="38">
        <v>24.0</v>
      </c>
      <c r="AB571" s="38">
        <v>58.0</v>
      </c>
      <c r="AC571" s="38">
        <v>171.0</v>
      </c>
      <c r="AD571" s="38">
        <v>107.0</v>
      </c>
      <c r="AE571" s="38">
        <v>94.0</v>
      </c>
      <c r="AF571" s="38">
        <v>83.0</v>
      </c>
      <c r="AG571" s="38">
        <v>209.0</v>
      </c>
      <c r="AH571" s="38">
        <v>182.0</v>
      </c>
      <c r="AJ571" s="37">
        <f t="shared" ref="AJ571:AJ577" si="60">SUM(B571:AI571)</f>
        <v>3638.897523</v>
      </c>
    </row>
    <row r="572" ht="12.0" customHeight="1">
      <c r="A572" s="5"/>
      <c r="B572" s="4" t="s">
        <v>261</v>
      </c>
      <c r="C572" s="38">
        <v>7.0</v>
      </c>
      <c r="D572" s="38">
        <v>2.0</v>
      </c>
      <c r="E572" s="38">
        <v>0.0</v>
      </c>
      <c r="F572" s="38">
        <v>0.0</v>
      </c>
      <c r="G572" s="38">
        <v>32.0</v>
      </c>
      <c r="H572" s="38">
        <v>2.0</v>
      </c>
      <c r="I572" s="38"/>
      <c r="J572" s="38"/>
      <c r="K572" s="38">
        <v>18.0</v>
      </c>
      <c r="L572" s="38"/>
      <c r="M572" s="38">
        <v>129.0</v>
      </c>
      <c r="N572" s="38">
        <v>19.0</v>
      </c>
      <c r="O572" s="38">
        <v>52.0</v>
      </c>
      <c r="P572" s="38">
        <v>0.0</v>
      </c>
      <c r="Q572" s="38">
        <v>0.0</v>
      </c>
      <c r="R572" s="38">
        <v>9.0</v>
      </c>
      <c r="S572" s="38">
        <v>0.0</v>
      </c>
      <c r="T572" s="38">
        <v>11.0</v>
      </c>
      <c r="U572" s="38">
        <v>0.0</v>
      </c>
      <c r="V572" s="38">
        <v>67.0</v>
      </c>
      <c r="W572" s="38">
        <v>0.0</v>
      </c>
      <c r="X572" s="38">
        <v>62.0</v>
      </c>
      <c r="Y572" s="38">
        <v>14.0</v>
      </c>
      <c r="Z572" s="38"/>
      <c r="AA572" s="38">
        <v>0.0</v>
      </c>
      <c r="AB572" s="38">
        <v>12.0</v>
      </c>
      <c r="AC572" s="38">
        <v>0.0</v>
      </c>
      <c r="AD572" s="38">
        <v>0.0</v>
      </c>
      <c r="AE572" s="38">
        <v>223.0</v>
      </c>
      <c r="AF572" s="38">
        <v>85.0</v>
      </c>
      <c r="AG572" s="38"/>
      <c r="AH572" s="38">
        <v>102.0</v>
      </c>
      <c r="AJ572" s="37">
        <f t="shared" si="60"/>
        <v>846</v>
      </c>
    </row>
    <row r="573" ht="12.0" customHeight="1">
      <c r="A573" s="5"/>
      <c r="B573" s="4" t="s">
        <v>262</v>
      </c>
      <c r="C573" s="38"/>
      <c r="D573" s="38"/>
      <c r="E573" s="38">
        <v>0.0</v>
      </c>
      <c r="F573" s="38">
        <v>0.0</v>
      </c>
      <c r="G573" s="38">
        <v>13.0</v>
      </c>
      <c r="H573" s="38"/>
      <c r="I573" s="38"/>
      <c r="J573" s="38"/>
      <c r="K573" s="38">
        <v>0.0</v>
      </c>
      <c r="L573" s="38"/>
      <c r="M573" s="38">
        <v>86.0</v>
      </c>
      <c r="N573" s="38"/>
      <c r="O573" s="38">
        <v>479.0</v>
      </c>
      <c r="P573" s="38">
        <v>3.0</v>
      </c>
      <c r="Q573" s="38">
        <v>0.0</v>
      </c>
      <c r="R573" s="38">
        <v>0.0</v>
      </c>
      <c r="S573" s="38">
        <v>636.0</v>
      </c>
      <c r="T573" s="38"/>
      <c r="U573" s="38">
        <v>36.0</v>
      </c>
      <c r="V573" s="38">
        <v>0.0</v>
      </c>
      <c r="W573" s="38">
        <v>0.0</v>
      </c>
      <c r="X573" s="38">
        <v>0.0</v>
      </c>
      <c r="Y573" s="38">
        <v>56.0</v>
      </c>
      <c r="Z573" s="38">
        <v>1168.0</v>
      </c>
      <c r="AA573" s="38">
        <v>99.0</v>
      </c>
      <c r="AB573" s="38">
        <v>66.0</v>
      </c>
      <c r="AC573" s="38">
        <v>8.0</v>
      </c>
      <c r="AD573" s="38">
        <v>0.0</v>
      </c>
      <c r="AE573" s="38"/>
      <c r="AF573" s="38">
        <v>40.0</v>
      </c>
      <c r="AG573" s="38">
        <v>11.0</v>
      </c>
      <c r="AH573" s="38"/>
      <c r="AJ573" s="37">
        <f t="shared" si="60"/>
        <v>2701</v>
      </c>
    </row>
    <row r="574" ht="12.0" customHeight="1">
      <c r="A574" s="5"/>
      <c r="B574" s="4" t="s">
        <v>263</v>
      </c>
      <c r="C574" s="38">
        <v>133.0</v>
      </c>
      <c r="D574" s="38"/>
      <c r="E574" s="38">
        <v>39.58</v>
      </c>
      <c r="F574" s="38">
        <v>118.0</v>
      </c>
      <c r="G574" s="38">
        <v>64.0</v>
      </c>
      <c r="H574" s="38"/>
      <c r="I574" s="38">
        <v>237.0</v>
      </c>
      <c r="J574" s="38"/>
      <c r="K574" s="38">
        <v>28.0</v>
      </c>
      <c r="L574" s="38"/>
      <c r="M574" s="38">
        <v>0.0</v>
      </c>
      <c r="N574" s="38">
        <v>80.0</v>
      </c>
      <c r="O574" s="38">
        <v>113.0</v>
      </c>
      <c r="P574" s="38">
        <v>9.0</v>
      </c>
      <c r="Q574" s="38">
        <v>2.0</v>
      </c>
      <c r="R574" s="38">
        <v>20.0</v>
      </c>
      <c r="S574" s="38">
        <v>37.0</v>
      </c>
      <c r="T574" s="38">
        <v>60.0</v>
      </c>
      <c r="U574" s="38">
        <v>0.0</v>
      </c>
      <c r="V574" s="38">
        <v>91.0</v>
      </c>
      <c r="W574" s="38">
        <v>75.0</v>
      </c>
      <c r="X574" s="38">
        <v>86.0</v>
      </c>
      <c r="Y574" s="38">
        <v>45.0</v>
      </c>
      <c r="Z574" s="38"/>
      <c r="AA574" s="38">
        <v>0.0</v>
      </c>
      <c r="AB574" s="38">
        <v>18.0</v>
      </c>
      <c r="AC574" s="38">
        <v>0.0</v>
      </c>
      <c r="AD574" s="38">
        <v>140.0</v>
      </c>
      <c r="AE574" s="38">
        <v>68.0</v>
      </c>
      <c r="AF574" s="38">
        <v>168.0</v>
      </c>
      <c r="AG574" s="38">
        <v>66.0</v>
      </c>
      <c r="AH574" s="38">
        <v>285.0</v>
      </c>
      <c r="AJ574" s="37">
        <f t="shared" si="60"/>
        <v>1982.58</v>
      </c>
    </row>
    <row r="575" ht="12.0" customHeight="1">
      <c r="A575" s="5"/>
      <c r="B575" s="4" t="s">
        <v>264</v>
      </c>
      <c r="C575" s="38"/>
      <c r="D575" s="38"/>
      <c r="E575" s="38">
        <v>20.602477477477475</v>
      </c>
      <c r="F575" s="38">
        <v>0.0</v>
      </c>
      <c r="G575" s="38">
        <v>0.0</v>
      </c>
      <c r="H575" s="38"/>
      <c r="I575" s="38"/>
      <c r="J575" s="38"/>
      <c r="K575" s="38">
        <v>0.0</v>
      </c>
      <c r="L575" s="38"/>
      <c r="M575" s="38">
        <v>0.0</v>
      </c>
      <c r="N575" s="38"/>
      <c r="O575" s="38"/>
      <c r="P575" s="38">
        <v>34.0</v>
      </c>
      <c r="Q575" s="38">
        <v>0.0</v>
      </c>
      <c r="R575" s="38">
        <v>0.0</v>
      </c>
      <c r="S575" s="38">
        <v>0.0</v>
      </c>
      <c r="T575" s="38"/>
      <c r="U575" s="38">
        <v>0.0</v>
      </c>
      <c r="V575" s="38">
        <v>0.0</v>
      </c>
      <c r="W575" s="38">
        <v>0.0</v>
      </c>
      <c r="X575" s="38">
        <v>0.0</v>
      </c>
      <c r="Y575" s="38"/>
      <c r="Z575" s="38"/>
      <c r="AA575" s="38">
        <v>0.0</v>
      </c>
      <c r="AB575" s="38"/>
      <c r="AC575" s="38">
        <v>96.0</v>
      </c>
      <c r="AD575" s="38">
        <v>310.0</v>
      </c>
      <c r="AE575" s="38">
        <v>0.0</v>
      </c>
      <c r="AF575" s="38">
        <v>0.0</v>
      </c>
      <c r="AG575" s="38"/>
      <c r="AH575" s="38"/>
      <c r="AJ575" s="37">
        <f t="shared" si="60"/>
        <v>460.6024775</v>
      </c>
    </row>
    <row r="576" ht="12.0" customHeight="1">
      <c r="A576" s="5"/>
      <c r="B576" s="4" t="s">
        <v>265</v>
      </c>
      <c r="C576" s="38"/>
      <c r="D576" s="38"/>
      <c r="E576" s="38">
        <v>0.0</v>
      </c>
      <c r="F576" s="38">
        <v>0.0</v>
      </c>
      <c r="G576" s="38">
        <v>20.0</v>
      </c>
      <c r="H576" s="38"/>
      <c r="I576" s="38"/>
      <c r="J576" s="38"/>
      <c r="K576" s="38">
        <v>5.0</v>
      </c>
      <c r="L576" s="38"/>
      <c r="M576" s="38">
        <v>2.0</v>
      </c>
      <c r="N576" s="38"/>
      <c r="O576" s="38"/>
      <c r="P576" s="38">
        <v>0.0</v>
      </c>
      <c r="Q576" s="38"/>
      <c r="R576" s="38">
        <v>0.0</v>
      </c>
      <c r="S576" s="38">
        <v>8.0</v>
      </c>
      <c r="T576" s="38"/>
      <c r="U576" s="38">
        <v>0.0</v>
      </c>
      <c r="V576" s="38">
        <v>0.0</v>
      </c>
      <c r="W576" s="38">
        <v>0.0</v>
      </c>
      <c r="X576" s="38">
        <v>0.0</v>
      </c>
      <c r="Y576" s="38"/>
      <c r="Z576" s="38"/>
      <c r="AA576" s="38">
        <v>0.0</v>
      </c>
      <c r="AB576" s="38">
        <v>12.0</v>
      </c>
      <c r="AC576" s="38">
        <v>0.0</v>
      </c>
      <c r="AD576" s="38">
        <v>0.0</v>
      </c>
      <c r="AE576" s="38">
        <v>39.0</v>
      </c>
      <c r="AF576" s="38">
        <v>26.0</v>
      </c>
      <c r="AG576" s="38"/>
      <c r="AH576" s="38">
        <v>29.0</v>
      </c>
      <c r="AJ576" s="37">
        <f t="shared" si="60"/>
        <v>141</v>
      </c>
    </row>
    <row r="577" ht="12.0" customHeight="1">
      <c r="A577" s="5"/>
      <c r="B577" s="4" t="s">
        <v>93</v>
      </c>
      <c r="C577" s="38"/>
      <c r="D577" s="38"/>
      <c r="E577" s="38">
        <v>0.0</v>
      </c>
      <c r="F577" s="38">
        <v>56.0</v>
      </c>
      <c r="G577" s="38">
        <v>5.0</v>
      </c>
      <c r="H577" s="38"/>
      <c r="I577" s="38">
        <v>95.0</v>
      </c>
      <c r="J577" s="38">
        <v>268.0</v>
      </c>
      <c r="K577" s="38">
        <v>1.0</v>
      </c>
      <c r="L577" s="38">
        <v>52.0</v>
      </c>
      <c r="M577" s="38">
        <v>0.0</v>
      </c>
      <c r="N577" s="38"/>
      <c r="O577" s="38"/>
      <c r="P577" s="38">
        <v>4.0</v>
      </c>
      <c r="Q577" s="38"/>
      <c r="R577" s="38">
        <v>0.0</v>
      </c>
      <c r="S577" s="38">
        <v>39.0</v>
      </c>
      <c r="T577" s="38"/>
      <c r="U577" s="38">
        <v>2.0</v>
      </c>
      <c r="V577" s="38">
        <v>0.0</v>
      </c>
      <c r="W577" s="38">
        <v>0.0</v>
      </c>
      <c r="X577" s="38">
        <v>0.0</v>
      </c>
      <c r="Y577" s="38"/>
      <c r="Z577" s="38">
        <v>869.0</v>
      </c>
      <c r="AA577" s="38">
        <v>4.0</v>
      </c>
      <c r="AB577" s="38"/>
      <c r="AC577" s="38">
        <v>0.0</v>
      </c>
      <c r="AD577" s="38">
        <v>0.0</v>
      </c>
      <c r="AE577" s="38"/>
      <c r="AF577" s="38">
        <v>17.0</v>
      </c>
      <c r="AG577" s="38"/>
      <c r="AH577" s="38"/>
      <c r="AJ577" s="37">
        <f t="shared" si="60"/>
        <v>1412</v>
      </c>
    </row>
    <row r="578" ht="12.0" customHeight="1">
      <c r="A578" s="5"/>
      <c r="B578" s="35" t="s">
        <v>166</v>
      </c>
      <c r="C578" s="39">
        <v>386.0</v>
      </c>
      <c r="D578" s="39">
        <v>11.0</v>
      </c>
      <c r="E578" s="39">
        <v>151.0</v>
      </c>
      <c r="F578" s="39">
        <v>312.0</v>
      </c>
      <c r="G578" s="39">
        <v>339.0</v>
      </c>
      <c r="H578" s="39">
        <v>30.0</v>
      </c>
      <c r="I578" s="39">
        <v>386.0</v>
      </c>
      <c r="J578" s="39">
        <v>268.0</v>
      </c>
      <c r="K578" s="39">
        <v>175.0</v>
      </c>
      <c r="L578" s="39">
        <v>60.0</v>
      </c>
      <c r="M578" s="39">
        <v>251.0</v>
      </c>
      <c r="N578" s="39">
        <v>261.0</v>
      </c>
      <c r="O578" s="39">
        <v>766.0</v>
      </c>
      <c r="P578" s="39">
        <v>105.0</v>
      </c>
      <c r="Q578" s="39">
        <v>50.0</v>
      </c>
      <c r="R578" s="39">
        <v>279.0</v>
      </c>
      <c r="S578" s="39">
        <v>825.0</v>
      </c>
      <c r="T578" s="39">
        <v>226.0</v>
      </c>
      <c r="U578" s="39">
        <v>48.0</v>
      </c>
      <c r="V578" s="39">
        <v>241.0</v>
      </c>
      <c r="W578" s="39">
        <v>218.0</v>
      </c>
      <c r="X578" s="39">
        <v>469.0</v>
      </c>
      <c r="Y578" s="39">
        <v>200.0</v>
      </c>
      <c r="Z578" s="39">
        <v>2273.0</v>
      </c>
      <c r="AA578" s="39">
        <v>127.0</v>
      </c>
      <c r="AB578" s="39">
        <v>166.0</v>
      </c>
      <c r="AC578" s="39">
        <v>275.0</v>
      </c>
      <c r="AD578" s="39">
        <v>557.0</v>
      </c>
      <c r="AE578" s="39">
        <v>424.0</v>
      </c>
      <c r="AF578" s="39">
        <v>419.0</v>
      </c>
      <c r="AG578" s="39">
        <v>286.0</v>
      </c>
      <c r="AH578" s="39">
        <v>598.0</v>
      </c>
      <c r="AJ578" s="39">
        <f>SUM(AJ571:AJ577)</f>
        <v>11182.08</v>
      </c>
    </row>
    <row r="579" ht="12.0" customHeight="1">
      <c r="A579" s="28"/>
      <c r="B579" s="47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J579" s="42"/>
    </row>
    <row r="580" ht="12.0" customHeight="1">
      <c r="A580" s="31"/>
      <c r="B580" s="31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8"/>
      <c r="AG580" s="78"/>
      <c r="AH580" s="78"/>
      <c r="AJ580" s="78"/>
    </row>
    <row r="581" ht="12.0" customHeight="1">
      <c r="A581" s="2"/>
      <c r="B581" s="3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J581" s="41"/>
    </row>
    <row r="582" ht="12.0" customHeight="1">
      <c r="A582" s="5"/>
      <c r="B582" s="4"/>
      <c r="C582" s="55" t="s">
        <v>2</v>
      </c>
      <c r="D582" s="55" t="s">
        <v>2</v>
      </c>
      <c r="E582" s="55" t="s">
        <v>2</v>
      </c>
      <c r="F582" s="55" t="s">
        <v>2</v>
      </c>
      <c r="G582" s="55" t="s">
        <v>2</v>
      </c>
      <c r="H582" s="55" t="s">
        <v>2</v>
      </c>
      <c r="I582" s="55" t="s">
        <v>2</v>
      </c>
      <c r="J582" s="55" t="s">
        <v>2</v>
      </c>
      <c r="K582" s="55" t="s">
        <v>2</v>
      </c>
      <c r="L582" s="55" t="s">
        <v>2</v>
      </c>
      <c r="M582" s="55" t="s">
        <v>2</v>
      </c>
      <c r="N582" s="55" t="s">
        <v>2</v>
      </c>
      <c r="O582" s="55" t="s">
        <v>2</v>
      </c>
      <c r="P582" s="55" t="s">
        <v>2</v>
      </c>
      <c r="Q582" s="55" t="s">
        <v>2</v>
      </c>
      <c r="R582" s="55" t="s">
        <v>2</v>
      </c>
      <c r="S582" s="55" t="s">
        <v>2</v>
      </c>
      <c r="T582" s="55" t="s">
        <v>2</v>
      </c>
      <c r="U582" s="55" t="s">
        <v>2</v>
      </c>
      <c r="V582" s="55" t="s">
        <v>2</v>
      </c>
      <c r="W582" s="55" t="s">
        <v>2</v>
      </c>
      <c r="X582" s="55" t="s">
        <v>2</v>
      </c>
      <c r="Y582" s="55" t="s">
        <v>2</v>
      </c>
      <c r="Z582" s="55" t="s">
        <v>2</v>
      </c>
      <c r="AA582" s="55" t="s">
        <v>2</v>
      </c>
      <c r="AB582" s="55" t="s">
        <v>2</v>
      </c>
      <c r="AC582" s="55" t="s">
        <v>2</v>
      </c>
      <c r="AD582" s="55" t="s">
        <v>2</v>
      </c>
      <c r="AE582" s="55" t="s">
        <v>2</v>
      </c>
      <c r="AF582" s="55" t="s">
        <v>2</v>
      </c>
      <c r="AG582" s="55" t="s">
        <v>2</v>
      </c>
      <c r="AH582" s="55" t="s">
        <v>2</v>
      </c>
      <c r="AJ582" s="55" t="str">
        <f>+AJ$7</f>
        <v>2024/25</v>
      </c>
    </row>
    <row r="583" ht="12.0" customHeight="1">
      <c r="A583" s="5"/>
      <c r="B583" s="6" t="s">
        <v>266</v>
      </c>
      <c r="C583" s="70" t="s">
        <v>267</v>
      </c>
      <c r="D583" s="70" t="s">
        <v>267</v>
      </c>
      <c r="E583" s="70" t="s">
        <v>267</v>
      </c>
      <c r="F583" s="70" t="s">
        <v>267</v>
      </c>
      <c r="G583" s="70" t="s">
        <v>267</v>
      </c>
      <c r="H583" s="70" t="s">
        <v>267</v>
      </c>
      <c r="I583" s="70" t="s">
        <v>267</v>
      </c>
      <c r="J583" s="70" t="s">
        <v>267</v>
      </c>
      <c r="K583" s="70" t="s">
        <v>267</v>
      </c>
      <c r="L583" s="70" t="s">
        <v>267</v>
      </c>
      <c r="M583" s="70" t="s">
        <v>267</v>
      </c>
      <c r="N583" s="70" t="s">
        <v>267</v>
      </c>
      <c r="O583" s="70" t="s">
        <v>267</v>
      </c>
      <c r="P583" s="70" t="s">
        <v>267</v>
      </c>
      <c r="Q583" s="70" t="s">
        <v>267</v>
      </c>
      <c r="R583" s="70" t="s">
        <v>267</v>
      </c>
      <c r="S583" s="70" t="s">
        <v>267</v>
      </c>
      <c r="T583" s="70" t="s">
        <v>267</v>
      </c>
      <c r="U583" s="70" t="s">
        <v>267</v>
      </c>
      <c r="V583" s="70" t="s">
        <v>267</v>
      </c>
      <c r="W583" s="70" t="s">
        <v>267</v>
      </c>
      <c r="X583" s="70" t="s">
        <v>267</v>
      </c>
      <c r="Y583" s="70" t="s">
        <v>267</v>
      </c>
      <c r="Z583" s="70" t="s">
        <v>267</v>
      </c>
      <c r="AA583" s="70" t="s">
        <v>267</v>
      </c>
      <c r="AB583" s="70" t="s">
        <v>267</v>
      </c>
      <c r="AC583" s="70" t="s">
        <v>267</v>
      </c>
      <c r="AD583" s="70" t="s">
        <v>267</v>
      </c>
      <c r="AE583" s="70" t="s">
        <v>267</v>
      </c>
      <c r="AF583" s="70" t="s">
        <v>267</v>
      </c>
      <c r="AG583" s="70" t="s">
        <v>267</v>
      </c>
      <c r="AH583" s="70" t="s">
        <v>267</v>
      </c>
      <c r="AJ583" s="70" t="s">
        <v>44</v>
      </c>
    </row>
    <row r="584" ht="12.0" customHeight="1">
      <c r="A584" s="5"/>
      <c r="B584" s="4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J584" s="41"/>
    </row>
    <row r="585" ht="12.0" customHeight="1">
      <c r="A585" s="5"/>
      <c r="B585" s="4"/>
      <c r="C585" s="42" t="s">
        <v>259</v>
      </c>
      <c r="D585" s="42" t="s">
        <v>259</v>
      </c>
      <c r="E585" s="42" t="s">
        <v>259</v>
      </c>
      <c r="F585" s="42" t="s">
        <v>259</v>
      </c>
      <c r="G585" s="42" t="s">
        <v>259</v>
      </c>
      <c r="H585" s="42" t="s">
        <v>259</v>
      </c>
      <c r="I585" s="42" t="s">
        <v>259</v>
      </c>
      <c r="J585" s="42" t="s">
        <v>259</v>
      </c>
      <c r="K585" s="42" t="s">
        <v>259</v>
      </c>
      <c r="L585" s="42" t="s">
        <v>259</v>
      </c>
      <c r="M585" s="42" t="s">
        <v>259</v>
      </c>
      <c r="N585" s="42" t="s">
        <v>259</v>
      </c>
      <c r="O585" s="42" t="s">
        <v>259</v>
      </c>
      <c r="P585" s="42" t="s">
        <v>259</v>
      </c>
      <c r="Q585" s="42" t="s">
        <v>259</v>
      </c>
      <c r="R585" s="42" t="s">
        <v>259</v>
      </c>
      <c r="S585" s="42" t="s">
        <v>259</v>
      </c>
      <c r="T585" s="42" t="s">
        <v>259</v>
      </c>
      <c r="U585" s="42" t="s">
        <v>259</v>
      </c>
      <c r="V585" s="42" t="s">
        <v>259</v>
      </c>
      <c r="W585" s="42" t="s">
        <v>259</v>
      </c>
      <c r="X585" s="42" t="s">
        <v>259</v>
      </c>
      <c r="Y585" s="42" t="s">
        <v>259</v>
      </c>
      <c r="Z585" s="42" t="s">
        <v>259</v>
      </c>
      <c r="AA585" s="42" t="s">
        <v>259</v>
      </c>
      <c r="AB585" s="42" t="s">
        <v>259</v>
      </c>
      <c r="AC585" s="42" t="s">
        <v>259</v>
      </c>
      <c r="AD585" s="42" t="s">
        <v>259</v>
      </c>
      <c r="AE585" s="42" t="s">
        <v>259</v>
      </c>
      <c r="AF585" s="42" t="s">
        <v>259</v>
      </c>
      <c r="AG585" s="42" t="s">
        <v>259</v>
      </c>
      <c r="AH585" s="42" t="s">
        <v>259</v>
      </c>
      <c r="AJ585" s="42" t="s">
        <v>259</v>
      </c>
    </row>
    <row r="586" ht="12.0" customHeight="1">
      <c r="A586" s="5"/>
      <c r="B586" s="4" t="s">
        <v>147</v>
      </c>
      <c r="C586" s="38">
        <v>6724.0</v>
      </c>
      <c r="D586" s="38">
        <v>260.0</v>
      </c>
      <c r="E586" s="38">
        <v>3120.0</v>
      </c>
      <c r="F586" s="38">
        <v>4298.0</v>
      </c>
      <c r="G586" s="38">
        <v>8023.0</v>
      </c>
      <c r="H586" s="38">
        <v>1035.0</v>
      </c>
      <c r="I586" s="38">
        <v>8168.0</v>
      </c>
      <c r="J586" s="38">
        <v>4488.0</v>
      </c>
      <c r="K586" s="38">
        <v>3070.0</v>
      </c>
      <c r="L586" s="38"/>
      <c r="M586" s="38">
        <v>2438.0</v>
      </c>
      <c r="N586" s="38">
        <v>2935.0</v>
      </c>
      <c r="O586" s="38">
        <v>5185.0</v>
      </c>
      <c r="P586" s="38">
        <v>1859.0</v>
      </c>
      <c r="Q586" s="38">
        <v>0.0</v>
      </c>
      <c r="R586" s="38">
        <v>3526.0</v>
      </c>
      <c r="S586" s="38">
        <v>4352.0</v>
      </c>
      <c r="T586" s="38">
        <v>4137.0</v>
      </c>
      <c r="U586" s="38">
        <v>1127.0</v>
      </c>
      <c r="V586" s="38">
        <v>4095.0</v>
      </c>
      <c r="W586" s="38">
        <v>3867.0</v>
      </c>
      <c r="X586" s="38">
        <v>8961.0</v>
      </c>
      <c r="Y586" s="38">
        <v>2522.0</v>
      </c>
      <c r="Z586" s="38">
        <v>16321.0</v>
      </c>
      <c r="AA586" s="38">
        <v>29.0</v>
      </c>
      <c r="AB586" s="38">
        <v>1327.0</v>
      </c>
      <c r="AC586" s="38">
        <v>5853.0</v>
      </c>
      <c r="AD586" s="38">
        <v>9167.0</v>
      </c>
      <c r="AE586" s="38">
        <v>10041.0</v>
      </c>
      <c r="AF586" s="38">
        <v>5508.0</v>
      </c>
      <c r="AG586" s="38">
        <v>5909.0</v>
      </c>
      <c r="AH586" s="38">
        <v>10718.0</v>
      </c>
      <c r="AJ586" s="37">
        <f t="shared" ref="AJ586:AJ587" si="61">SUM(B586:AI586)</f>
        <v>149063</v>
      </c>
    </row>
    <row r="587" ht="12.0" customHeight="1">
      <c r="A587" s="5"/>
      <c r="B587" s="4" t="s">
        <v>268</v>
      </c>
      <c r="C587" s="38"/>
      <c r="D587" s="38"/>
      <c r="E587" s="38">
        <v>137.0</v>
      </c>
      <c r="F587" s="38"/>
      <c r="G587" s="38">
        <v>40.0</v>
      </c>
      <c r="H587" s="38">
        <v>8.0</v>
      </c>
      <c r="I587" s="38">
        <v>0.0</v>
      </c>
      <c r="J587" s="38">
        <v>140.0</v>
      </c>
      <c r="K587" s="38">
        <v>39.0</v>
      </c>
      <c r="L587" s="38">
        <v>206.0</v>
      </c>
      <c r="M587" s="38">
        <v>167.0</v>
      </c>
      <c r="N587" s="38">
        <v>985.0</v>
      </c>
      <c r="O587" s="38">
        <v>234.0</v>
      </c>
      <c r="P587" s="38">
        <v>109.0</v>
      </c>
      <c r="Q587" s="38">
        <v>1044.0</v>
      </c>
      <c r="R587" s="38">
        <v>340.0</v>
      </c>
      <c r="S587" s="38">
        <v>510.0</v>
      </c>
      <c r="T587" s="38"/>
      <c r="U587" s="38">
        <v>32.0</v>
      </c>
      <c r="V587" s="38">
        <v>0.0</v>
      </c>
      <c r="W587" s="38">
        <v>10.0</v>
      </c>
      <c r="X587" s="38">
        <v>0.0</v>
      </c>
      <c r="Y587" s="38">
        <v>296.0</v>
      </c>
      <c r="Z587" s="38">
        <v>2204.0</v>
      </c>
      <c r="AA587" s="38">
        <v>123.0</v>
      </c>
      <c r="AB587" s="38">
        <v>227.0</v>
      </c>
      <c r="AC587" s="38">
        <v>0.0</v>
      </c>
      <c r="AD587" s="38">
        <v>0.0</v>
      </c>
      <c r="AE587" s="38"/>
      <c r="AF587" s="38">
        <v>988.0</v>
      </c>
      <c r="AG587" s="38">
        <v>199.0</v>
      </c>
      <c r="AH587" s="38">
        <v>310.0</v>
      </c>
      <c r="AJ587" s="37">
        <f t="shared" si="61"/>
        <v>8348</v>
      </c>
    </row>
    <row r="588" ht="12.0" customHeight="1">
      <c r="A588" s="5"/>
      <c r="B588" s="44" t="s">
        <v>269</v>
      </c>
      <c r="C588" s="80">
        <v>6724.0</v>
      </c>
      <c r="D588" s="80">
        <v>260.0</v>
      </c>
      <c r="E588" s="80">
        <v>3257.0</v>
      </c>
      <c r="F588" s="80">
        <v>4298.0</v>
      </c>
      <c r="G588" s="80">
        <v>8063.0</v>
      </c>
      <c r="H588" s="80">
        <v>1043.0</v>
      </c>
      <c r="I588" s="80">
        <v>8168.0</v>
      </c>
      <c r="J588" s="80">
        <v>4628.0</v>
      </c>
      <c r="K588" s="80">
        <v>3109.0</v>
      </c>
      <c r="L588" s="80">
        <v>206.0</v>
      </c>
      <c r="M588" s="80">
        <v>2605.0</v>
      </c>
      <c r="N588" s="80">
        <v>3920.0</v>
      </c>
      <c r="O588" s="80">
        <v>5419.0</v>
      </c>
      <c r="P588" s="80">
        <v>1968.0</v>
      </c>
      <c r="Q588" s="80">
        <v>1044.0</v>
      </c>
      <c r="R588" s="80">
        <v>3866.0</v>
      </c>
      <c r="S588" s="80">
        <v>4862.0</v>
      </c>
      <c r="T588" s="80">
        <v>4137.0</v>
      </c>
      <c r="U588" s="80">
        <v>1159.0</v>
      </c>
      <c r="V588" s="80">
        <v>4095.0</v>
      </c>
      <c r="W588" s="80">
        <v>3877.0</v>
      </c>
      <c r="X588" s="80">
        <v>8961.0</v>
      </c>
      <c r="Y588" s="80">
        <v>2818.0</v>
      </c>
      <c r="Z588" s="80">
        <v>18525.0</v>
      </c>
      <c r="AA588" s="80">
        <v>152.0</v>
      </c>
      <c r="AB588" s="80">
        <v>1554.0</v>
      </c>
      <c r="AC588" s="80">
        <v>5853.0</v>
      </c>
      <c r="AD588" s="80">
        <v>9167.0</v>
      </c>
      <c r="AE588" s="80">
        <v>10041.0</v>
      </c>
      <c r="AF588" s="80">
        <v>6496.0</v>
      </c>
      <c r="AG588" s="80">
        <v>6108.0</v>
      </c>
      <c r="AH588" s="80">
        <v>11028.0</v>
      </c>
      <c r="AJ588" s="80">
        <f>SUM(AJ586:AJ587)</f>
        <v>157411</v>
      </c>
    </row>
    <row r="589" ht="12.0" customHeight="1">
      <c r="A589" s="5"/>
      <c r="B589" s="4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J589" s="35"/>
    </row>
    <row r="590" ht="12.0" customHeight="1">
      <c r="A590" s="5">
        <v>1.0</v>
      </c>
      <c r="B590" s="101" t="s">
        <v>270</v>
      </c>
      <c r="C590" s="102">
        <v>358.0</v>
      </c>
      <c r="D590" s="102"/>
      <c r="E590" s="102"/>
      <c r="F590" s="102">
        <v>71.0</v>
      </c>
      <c r="G590" s="102">
        <v>496.0</v>
      </c>
      <c r="H590" s="102"/>
      <c r="I590" s="102">
        <v>0.0</v>
      </c>
      <c r="J590" s="102">
        <v>64.0</v>
      </c>
      <c r="K590" s="103">
        <v>0.0</v>
      </c>
      <c r="L590" s="102"/>
      <c r="M590" s="102"/>
      <c r="N590" s="102">
        <v>243.0</v>
      </c>
      <c r="O590" s="102">
        <v>363.0</v>
      </c>
      <c r="P590" s="102"/>
      <c r="Q590" s="102"/>
      <c r="R590" s="102">
        <v>142.0</v>
      </c>
      <c r="S590" s="102">
        <v>460.0</v>
      </c>
      <c r="T590" s="102"/>
      <c r="U590" s="102">
        <v>39.0</v>
      </c>
      <c r="V590" s="102">
        <v>0.0</v>
      </c>
      <c r="W590" s="102">
        <v>43.0</v>
      </c>
      <c r="X590" s="102">
        <v>32.0</v>
      </c>
      <c r="Y590" s="102"/>
      <c r="Z590" s="102"/>
      <c r="AA590" s="102">
        <v>0.0</v>
      </c>
      <c r="AB590" s="102"/>
      <c r="AC590" s="102">
        <v>0.0</v>
      </c>
      <c r="AD590" s="102"/>
      <c r="AE590" s="102">
        <v>100.0</v>
      </c>
      <c r="AF590" s="102"/>
      <c r="AG590" s="104">
        <v>46.0</v>
      </c>
      <c r="AH590" s="102">
        <v>197.0</v>
      </c>
      <c r="AJ590" s="37">
        <f t="shared" ref="AJ590:AJ604" si="62">SUM(B590:AI590)</f>
        <v>2654</v>
      </c>
    </row>
    <row r="591" ht="12.0" customHeight="1">
      <c r="A591" s="5">
        <v>2.0</v>
      </c>
      <c r="B591" s="101" t="s">
        <v>271</v>
      </c>
      <c r="C591" s="103">
        <v>18.0</v>
      </c>
      <c r="D591" s="103"/>
      <c r="E591" s="103">
        <v>20.0</v>
      </c>
      <c r="F591" s="103">
        <v>34.0</v>
      </c>
      <c r="G591" s="103"/>
      <c r="H591" s="103">
        <v>2.0</v>
      </c>
      <c r="I591" s="103">
        <v>70.0</v>
      </c>
      <c r="J591" s="103">
        <v>18.0</v>
      </c>
      <c r="K591" s="103">
        <v>0.0</v>
      </c>
      <c r="L591" s="103"/>
      <c r="M591" s="103"/>
      <c r="N591" s="103"/>
      <c r="O591" s="103">
        <v>493.0</v>
      </c>
      <c r="P591" s="103">
        <v>18.0</v>
      </c>
      <c r="Q591" s="103"/>
      <c r="R591" s="103">
        <v>23.0</v>
      </c>
      <c r="S591" s="103">
        <v>67.0</v>
      </c>
      <c r="T591" s="103"/>
      <c r="U591" s="103">
        <v>0.0</v>
      </c>
      <c r="V591" s="103">
        <v>0.0</v>
      </c>
      <c r="W591" s="103">
        <v>0.0</v>
      </c>
      <c r="X591" s="103">
        <v>140.0</v>
      </c>
      <c r="Y591" s="103">
        <v>79.0</v>
      </c>
      <c r="Z591" s="103">
        <v>868.0</v>
      </c>
      <c r="AA591" s="103">
        <v>0.0</v>
      </c>
      <c r="AB591" s="103"/>
      <c r="AC591" s="103">
        <v>0.0</v>
      </c>
      <c r="AD591" s="103"/>
      <c r="AE591" s="103"/>
      <c r="AF591" s="103"/>
      <c r="AG591" s="40"/>
      <c r="AH591" s="103">
        <v>23.0</v>
      </c>
      <c r="AJ591" s="37">
        <f t="shared" si="62"/>
        <v>1873</v>
      </c>
    </row>
    <row r="592" ht="12.0" customHeight="1">
      <c r="A592" s="5">
        <v>3.0</v>
      </c>
      <c r="B592" s="101" t="s">
        <v>272</v>
      </c>
      <c r="C592" s="103">
        <v>0.0</v>
      </c>
      <c r="D592" s="103"/>
      <c r="E592" s="103"/>
      <c r="F592" s="103"/>
      <c r="G592" s="103">
        <v>115.0</v>
      </c>
      <c r="H592" s="103"/>
      <c r="I592" s="103">
        <v>0.0</v>
      </c>
      <c r="J592" s="103"/>
      <c r="K592" s="103">
        <v>0.0</v>
      </c>
      <c r="L592" s="103"/>
      <c r="M592" s="103">
        <v>316.0</v>
      </c>
      <c r="N592" s="103"/>
      <c r="O592" s="103">
        <v>130.0</v>
      </c>
      <c r="P592" s="103"/>
      <c r="Q592" s="103"/>
      <c r="R592" s="103">
        <v>239.0</v>
      </c>
      <c r="S592" s="103">
        <v>165.0</v>
      </c>
      <c r="T592" s="103"/>
      <c r="U592" s="103">
        <v>0.0</v>
      </c>
      <c r="V592" s="103">
        <v>0.0</v>
      </c>
      <c r="W592" s="103">
        <v>0.0</v>
      </c>
      <c r="X592" s="103">
        <v>0.0</v>
      </c>
      <c r="Y592" s="103"/>
      <c r="Z592" s="103">
        <v>924.0</v>
      </c>
      <c r="AA592" s="103">
        <v>0.0</v>
      </c>
      <c r="AB592" s="103"/>
      <c r="AC592" s="103">
        <v>0.0</v>
      </c>
      <c r="AD592" s="103"/>
      <c r="AE592" s="103"/>
      <c r="AF592" s="103"/>
      <c r="AG592" s="40"/>
      <c r="AH592" s="103">
        <v>280.0</v>
      </c>
      <c r="AJ592" s="37">
        <f t="shared" si="62"/>
        <v>2169</v>
      </c>
    </row>
    <row r="593" ht="12.0" customHeight="1">
      <c r="A593" s="5">
        <v>4.0</v>
      </c>
      <c r="B593" s="105" t="s">
        <v>273</v>
      </c>
      <c r="C593" s="103">
        <v>0.0</v>
      </c>
      <c r="D593" s="103"/>
      <c r="E593" s="103"/>
      <c r="F593" s="103"/>
      <c r="G593" s="103"/>
      <c r="H593" s="103"/>
      <c r="I593" s="103">
        <v>0.0</v>
      </c>
      <c r="J593" s="103"/>
      <c r="K593" s="103">
        <v>0.0</v>
      </c>
      <c r="L593" s="103"/>
      <c r="M593" s="103"/>
      <c r="N593" s="103"/>
      <c r="O593" s="103"/>
      <c r="P593" s="103"/>
      <c r="Q593" s="103"/>
      <c r="R593" s="103">
        <v>0.0</v>
      </c>
      <c r="S593" s="103">
        <v>239.0</v>
      </c>
      <c r="T593" s="103"/>
      <c r="U593" s="103">
        <v>0.0</v>
      </c>
      <c r="V593" s="103">
        <v>0.0</v>
      </c>
      <c r="W593" s="103">
        <v>0.0</v>
      </c>
      <c r="X593" s="103">
        <v>0.0</v>
      </c>
      <c r="Y593" s="103"/>
      <c r="Z593" s="103"/>
      <c r="AA593" s="103">
        <v>0.0</v>
      </c>
      <c r="AB593" s="103"/>
      <c r="AC593" s="103">
        <v>0.0</v>
      </c>
      <c r="AD593" s="103"/>
      <c r="AE593" s="103"/>
      <c r="AF593" s="103"/>
      <c r="AG593" s="40"/>
      <c r="AH593" s="103"/>
      <c r="AJ593" s="37">
        <f t="shared" si="62"/>
        <v>239</v>
      </c>
    </row>
    <row r="594" ht="12.0" customHeight="1">
      <c r="A594" s="5">
        <v>5.0</v>
      </c>
      <c r="B594" s="101" t="s">
        <v>274</v>
      </c>
      <c r="C594" s="103">
        <v>0.0</v>
      </c>
      <c r="D594" s="103"/>
      <c r="E594" s="103"/>
      <c r="F594" s="103">
        <v>21.0</v>
      </c>
      <c r="G594" s="103"/>
      <c r="H594" s="103">
        <v>22.0</v>
      </c>
      <c r="I594" s="103">
        <v>0.0</v>
      </c>
      <c r="J594" s="103"/>
      <c r="K594" s="103">
        <v>0.0</v>
      </c>
      <c r="L594" s="103"/>
      <c r="M594" s="103"/>
      <c r="N594" s="103">
        <v>36.0</v>
      </c>
      <c r="O594" s="103">
        <v>186.0</v>
      </c>
      <c r="P594" s="103"/>
      <c r="Q594" s="103"/>
      <c r="R594" s="103">
        <v>0.0</v>
      </c>
      <c r="S594" s="103">
        <v>309.0</v>
      </c>
      <c r="T594" s="103"/>
      <c r="U594" s="103">
        <v>0.0</v>
      </c>
      <c r="V594" s="103">
        <v>0.0</v>
      </c>
      <c r="W594" s="103">
        <v>0.0</v>
      </c>
      <c r="X594" s="103">
        <v>0.0</v>
      </c>
      <c r="Y594" s="103"/>
      <c r="Z594" s="103"/>
      <c r="AA594" s="103">
        <v>0.0</v>
      </c>
      <c r="AB594" s="103"/>
      <c r="AC594" s="103">
        <v>0.0</v>
      </c>
      <c r="AD594" s="103"/>
      <c r="AE594" s="103"/>
      <c r="AF594" s="103"/>
      <c r="AG594" s="106">
        <v>12.0</v>
      </c>
      <c r="AH594" s="103"/>
      <c r="AJ594" s="37">
        <f t="shared" si="62"/>
        <v>586</v>
      </c>
    </row>
    <row r="595" ht="12.0" customHeight="1">
      <c r="A595" s="5">
        <v>6.0</v>
      </c>
      <c r="B595" s="101" t="s">
        <v>275</v>
      </c>
      <c r="C595" s="103">
        <v>112.0</v>
      </c>
      <c r="D595" s="103"/>
      <c r="E595" s="103"/>
      <c r="F595" s="103">
        <v>20.0</v>
      </c>
      <c r="G595" s="103"/>
      <c r="H595" s="103"/>
      <c r="I595" s="103">
        <v>0.0</v>
      </c>
      <c r="J595" s="103">
        <v>55.0</v>
      </c>
      <c r="K595" s="103">
        <v>17.0</v>
      </c>
      <c r="L595" s="103"/>
      <c r="M595" s="103"/>
      <c r="N595" s="103">
        <v>10.0</v>
      </c>
      <c r="O595" s="103"/>
      <c r="P595" s="103"/>
      <c r="Q595" s="103"/>
      <c r="R595" s="103">
        <v>0.0</v>
      </c>
      <c r="S595" s="103">
        <v>0.0</v>
      </c>
      <c r="T595" s="103"/>
      <c r="U595" s="103">
        <v>51.0</v>
      </c>
      <c r="V595" s="103">
        <v>0.0</v>
      </c>
      <c r="W595" s="103">
        <v>10.0</v>
      </c>
      <c r="X595" s="103">
        <v>77.0</v>
      </c>
      <c r="Y595" s="103"/>
      <c r="Z595" s="103">
        <v>95.0</v>
      </c>
      <c r="AA595" s="103">
        <v>0.0</v>
      </c>
      <c r="AB595" s="103"/>
      <c r="AC595" s="103">
        <v>0.0</v>
      </c>
      <c r="AD595" s="103"/>
      <c r="AE595" s="103">
        <v>52.0</v>
      </c>
      <c r="AF595" s="103"/>
      <c r="AG595" s="106"/>
      <c r="AH595" s="103"/>
      <c r="AJ595" s="37">
        <f t="shared" si="62"/>
        <v>499</v>
      </c>
    </row>
    <row r="596" ht="12.0" customHeight="1">
      <c r="A596" s="5">
        <v>7.0</v>
      </c>
      <c r="B596" s="101" t="s">
        <v>151</v>
      </c>
      <c r="C596" s="103">
        <v>0.0</v>
      </c>
      <c r="D596" s="103"/>
      <c r="E596" s="103"/>
      <c r="F596" s="103"/>
      <c r="G596" s="103"/>
      <c r="H596" s="103"/>
      <c r="I596" s="103">
        <v>0.0</v>
      </c>
      <c r="J596" s="103"/>
      <c r="K596" s="103">
        <v>0.0</v>
      </c>
      <c r="L596" s="103"/>
      <c r="M596" s="103"/>
      <c r="N596" s="103"/>
      <c r="O596" s="103"/>
      <c r="P596" s="103"/>
      <c r="Q596" s="103"/>
      <c r="R596" s="103">
        <v>0.0</v>
      </c>
      <c r="S596" s="103">
        <v>0.0</v>
      </c>
      <c r="T596" s="103"/>
      <c r="U596" s="103">
        <v>0.0</v>
      </c>
      <c r="V596" s="103">
        <v>0.0</v>
      </c>
      <c r="W596" s="103">
        <v>0.0</v>
      </c>
      <c r="X596" s="103">
        <v>0.0</v>
      </c>
      <c r="Y596" s="103"/>
      <c r="Z596" s="103">
        <v>3924.0</v>
      </c>
      <c r="AA596" s="103">
        <v>0.0</v>
      </c>
      <c r="AB596" s="103"/>
      <c r="AC596" s="103">
        <v>0.0</v>
      </c>
      <c r="AD596" s="103"/>
      <c r="AE596" s="103"/>
      <c r="AF596" s="103"/>
      <c r="AG596" s="40"/>
      <c r="AH596" s="103"/>
      <c r="AJ596" s="37">
        <f t="shared" si="62"/>
        <v>3924</v>
      </c>
    </row>
    <row r="597" ht="12.0" customHeight="1">
      <c r="A597" s="5">
        <v>8.0</v>
      </c>
      <c r="B597" s="101" t="s">
        <v>153</v>
      </c>
      <c r="C597" s="103">
        <v>56.0</v>
      </c>
      <c r="D597" s="103"/>
      <c r="E597" s="103"/>
      <c r="F597" s="103"/>
      <c r="G597" s="103"/>
      <c r="H597" s="103"/>
      <c r="I597" s="103">
        <v>868.0</v>
      </c>
      <c r="J597" s="103">
        <v>118.0</v>
      </c>
      <c r="K597" s="103">
        <v>35.0</v>
      </c>
      <c r="L597" s="103"/>
      <c r="M597" s="103"/>
      <c r="N597" s="103">
        <v>118.0</v>
      </c>
      <c r="O597" s="103"/>
      <c r="P597" s="103"/>
      <c r="Q597" s="103"/>
      <c r="R597" s="103">
        <v>0.0</v>
      </c>
      <c r="S597" s="103">
        <v>160.0</v>
      </c>
      <c r="T597" s="103">
        <v>131.0</v>
      </c>
      <c r="U597" s="103">
        <v>0.0</v>
      </c>
      <c r="V597" s="103">
        <v>450.0</v>
      </c>
      <c r="W597" s="103">
        <v>207.0</v>
      </c>
      <c r="X597" s="103">
        <v>666.0</v>
      </c>
      <c r="Y597" s="103"/>
      <c r="Z597" s="103"/>
      <c r="AA597" s="103">
        <v>0.0</v>
      </c>
      <c r="AB597" s="103"/>
      <c r="AC597" s="103">
        <v>333.0</v>
      </c>
      <c r="AD597" s="103">
        <v>443.0</v>
      </c>
      <c r="AE597" s="103">
        <v>615.0</v>
      </c>
      <c r="AF597" s="103">
        <v>312.0</v>
      </c>
      <c r="AG597" s="106">
        <v>641.0</v>
      </c>
      <c r="AH597" s="103">
        <v>1028.0</v>
      </c>
      <c r="AJ597" s="37">
        <f t="shared" si="62"/>
        <v>6181</v>
      </c>
    </row>
    <row r="598" ht="12.0" customHeight="1">
      <c r="A598" s="5">
        <v>9.0</v>
      </c>
      <c r="B598" s="105" t="s">
        <v>276</v>
      </c>
      <c r="C598" s="103">
        <v>0.0</v>
      </c>
      <c r="D598" s="103"/>
      <c r="E598" s="103"/>
      <c r="F598" s="103"/>
      <c r="G598" s="103"/>
      <c r="H598" s="103"/>
      <c r="I598" s="103">
        <v>0.0</v>
      </c>
      <c r="J598" s="103">
        <v>116.0</v>
      </c>
      <c r="K598" s="103">
        <v>0.0</v>
      </c>
      <c r="L598" s="103"/>
      <c r="M598" s="103"/>
      <c r="N598" s="103"/>
      <c r="O598" s="103"/>
      <c r="P598" s="103"/>
      <c r="Q598" s="103"/>
      <c r="R598" s="103">
        <v>0.0</v>
      </c>
      <c r="S598" s="103">
        <v>0.0</v>
      </c>
      <c r="T598" s="103">
        <v>604.0</v>
      </c>
      <c r="U598" s="103">
        <v>0.0</v>
      </c>
      <c r="V598" s="103">
        <v>0.0</v>
      </c>
      <c r="W598" s="103">
        <v>0.0</v>
      </c>
      <c r="X598" s="103">
        <v>0.0</v>
      </c>
      <c r="Y598" s="103"/>
      <c r="Z598" s="103"/>
      <c r="AA598" s="103">
        <v>0.0</v>
      </c>
      <c r="AB598" s="103"/>
      <c r="AC598" s="103">
        <v>0.0</v>
      </c>
      <c r="AD598" s="103"/>
      <c r="AE598" s="103"/>
      <c r="AF598" s="103"/>
      <c r="AG598" s="40"/>
      <c r="AH598" s="103"/>
      <c r="AJ598" s="37">
        <f t="shared" si="62"/>
        <v>720</v>
      </c>
    </row>
    <row r="599" ht="12.0" customHeight="1">
      <c r="A599" s="5">
        <v>10.0</v>
      </c>
      <c r="B599" s="105" t="s">
        <v>277</v>
      </c>
      <c r="C599" s="103">
        <v>0.0</v>
      </c>
      <c r="D599" s="103"/>
      <c r="E599" s="103"/>
      <c r="F599" s="103"/>
      <c r="G599" s="103"/>
      <c r="H599" s="103"/>
      <c r="I599" s="103">
        <v>24.0</v>
      </c>
      <c r="J599" s="103">
        <v>10.0</v>
      </c>
      <c r="K599" s="103">
        <v>0.0</v>
      </c>
      <c r="L599" s="103"/>
      <c r="M599" s="103"/>
      <c r="N599" s="103"/>
      <c r="O599" s="103"/>
      <c r="P599" s="103"/>
      <c r="Q599" s="103"/>
      <c r="R599" s="103">
        <v>0.0</v>
      </c>
      <c r="S599" s="103">
        <v>0.0</v>
      </c>
      <c r="T599" s="103">
        <v>33.0</v>
      </c>
      <c r="U599" s="103">
        <v>8.0</v>
      </c>
      <c r="V599" s="103">
        <v>0.0</v>
      </c>
      <c r="W599" s="103">
        <v>0.0</v>
      </c>
      <c r="X599" s="103">
        <v>0.0</v>
      </c>
      <c r="Y599" s="103"/>
      <c r="Z599" s="103"/>
      <c r="AA599" s="103">
        <v>0.0</v>
      </c>
      <c r="AB599" s="103"/>
      <c r="AC599" s="103">
        <v>0.0</v>
      </c>
      <c r="AD599" s="103"/>
      <c r="AE599" s="103"/>
      <c r="AF599" s="103">
        <v>23.0</v>
      </c>
      <c r="AG599" s="40"/>
      <c r="AH599" s="103">
        <v>5.0</v>
      </c>
      <c r="AJ599" s="37">
        <f t="shared" si="62"/>
        <v>103</v>
      </c>
    </row>
    <row r="600" ht="12.0" customHeight="1">
      <c r="A600" s="5">
        <v>11.0</v>
      </c>
      <c r="B600" s="101" t="s">
        <v>278</v>
      </c>
      <c r="C600" s="103">
        <v>29.0</v>
      </c>
      <c r="D600" s="103"/>
      <c r="E600" s="103"/>
      <c r="F600" s="103"/>
      <c r="G600" s="103"/>
      <c r="H600" s="103"/>
      <c r="I600" s="103">
        <v>0.0</v>
      </c>
      <c r="J600" s="103"/>
      <c r="K600" s="103">
        <v>0.0</v>
      </c>
      <c r="L600" s="103"/>
      <c r="M600" s="103"/>
      <c r="N600" s="103"/>
      <c r="O600" s="103"/>
      <c r="P600" s="103"/>
      <c r="Q600" s="103"/>
      <c r="R600" s="103">
        <v>0.0</v>
      </c>
      <c r="S600" s="103">
        <v>0.0</v>
      </c>
      <c r="T600" s="103"/>
      <c r="U600" s="103">
        <v>0.0</v>
      </c>
      <c r="V600" s="103">
        <v>31.0</v>
      </c>
      <c r="W600" s="103">
        <v>5.0</v>
      </c>
      <c r="X600" s="103">
        <v>0.0</v>
      </c>
      <c r="Y600" s="103"/>
      <c r="Z600" s="103"/>
      <c r="AA600" s="103">
        <v>0.0</v>
      </c>
      <c r="AB600" s="103"/>
      <c r="AC600" s="103">
        <v>0.0</v>
      </c>
      <c r="AD600" s="103">
        <v>17.0</v>
      </c>
      <c r="AE600" s="103">
        <v>53.0</v>
      </c>
      <c r="AF600" s="103"/>
      <c r="AG600" s="40"/>
      <c r="AH600" s="103"/>
      <c r="AJ600" s="37">
        <f t="shared" si="62"/>
        <v>135</v>
      </c>
    </row>
    <row r="601" ht="12.0" customHeight="1">
      <c r="A601" s="5">
        <v>12.0</v>
      </c>
      <c r="B601" s="105" t="s">
        <v>279</v>
      </c>
      <c r="C601" s="103">
        <v>102.0</v>
      </c>
      <c r="D601" s="103"/>
      <c r="E601" s="103">
        <v>2.0</v>
      </c>
      <c r="F601" s="103"/>
      <c r="G601" s="103"/>
      <c r="H601" s="103"/>
      <c r="I601" s="103">
        <v>0.0</v>
      </c>
      <c r="J601" s="103"/>
      <c r="K601" s="103">
        <v>0.0</v>
      </c>
      <c r="L601" s="103"/>
      <c r="M601" s="103"/>
      <c r="N601" s="103"/>
      <c r="O601" s="103"/>
      <c r="P601" s="103"/>
      <c r="Q601" s="103"/>
      <c r="R601" s="103">
        <v>16.0</v>
      </c>
      <c r="S601" s="103">
        <v>0.0</v>
      </c>
      <c r="T601" s="103">
        <v>41.0</v>
      </c>
      <c r="U601" s="103">
        <v>0.0</v>
      </c>
      <c r="V601" s="103">
        <v>0.0</v>
      </c>
      <c r="W601" s="103">
        <v>0.0</v>
      </c>
      <c r="X601" s="103">
        <v>15.0</v>
      </c>
      <c r="Y601" s="103"/>
      <c r="Z601" s="103"/>
      <c r="AA601" s="103">
        <v>0.0</v>
      </c>
      <c r="AB601" s="103"/>
      <c r="AC601" s="103">
        <v>0.0</v>
      </c>
      <c r="AD601" s="103"/>
      <c r="AE601" s="103"/>
      <c r="AF601" s="103"/>
      <c r="AG601" s="40">
        <v>49.0</v>
      </c>
      <c r="AH601" s="103"/>
      <c r="AJ601" s="37">
        <f t="shared" si="62"/>
        <v>225</v>
      </c>
    </row>
    <row r="602" ht="12.0" customHeight="1">
      <c r="A602" s="5">
        <v>13.0</v>
      </c>
      <c r="B602" s="105" t="s">
        <v>280</v>
      </c>
      <c r="C602" s="103">
        <v>11.0</v>
      </c>
      <c r="D602" s="103"/>
      <c r="E602" s="103">
        <v>10.0</v>
      </c>
      <c r="F602" s="103"/>
      <c r="G602" s="103"/>
      <c r="H602" s="103"/>
      <c r="I602" s="103">
        <v>0.0</v>
      </c>
      <c r="J602" s="103">
        <v>473.0</v>
      </c>
      <c r="K602" s="103">
        <v>0.0</v>
      </c>
      <c r="L602" s="103"/>
      <c r="M602" s="103"/>
      <c r="N602" s="103">
        <v>159.0</v>
      </c>
      <c r="O602" s="103"/>
      <c r="P602" s="103"/>
      <c r="Q602" s="103"/>
      <c r="R602" s="103">
        <v>17.0</v>
      </c>
      <c r="S602" s="103">
        <v>0.0</v>
      </c>
      <c r="T602" s="103"/>
      <c r="U602" s="103">
        <v>0.0</v>
      </c>
      <c r="V602" s="103">
        <v>2.0</v>
      </c>
      <c r="W602" s="103">
        <v>0.0</v>
      </c>
      <c r="X602" s="103">
        <v>0.0</v>
      </c>
      <c r="Y602" s="103"/>
      <c r="Z602" s="103"/>
      <c r="AA602" s="103"/>
      <c r="AB602" s="103"/>
      <c r="AC602" s="103">
        <v>0.0</v>
      </c>
      <c r="AD602" s="103"/>
      <c r="AE602" s="103">
        <v>2.0</v>
      </c>
      <c r="AF602" s="103"/>
      <c r="AG602" s="40">
        <v>816.0</v>
      </c>
      <c r="AH602" s="103"/>
      <c r="AJ602" s="37">
        <f t="shared" si="62"/>
        <v>1490</v>
      </c>
    </row>
    <row r="603" ht="12.0" customHeight="1">
      <c r="A603" s="5">
        <v>14.0</v>
      </c>
      <c r="B603" s="105" t="s">
        <v>281</v>
      </c>
      <c r="C603" s="103"/>
      <c r="D603" s="103"/>
      <c r="E603" s="103"/>
      <c r="F603" s="103">
        <v>594.0</v>
      </c>
      <c r="G603" s="103"/>
      <c r="H603" s="103"/>
      <c r="I603" s="103">
        <v>1952.0</v>
      </c>
      <c r="J603" s="103">
        <v>44.0</v>
      </c>
      <c r="K603" s="103">
        <v>0.0</v>
      </c>
      <c r="L603" s="103"/>
      <c r="M603" s="103"/>
      <c r="N603" s="103"/>
      <c r="O603" s="103"/>
      <c r="P603" s="103"/>
      <c r="Q603" s="103"/>
      <c r="R603" s="103">
        <v>0.0</v>
      </c>
      <c r="S603" s="103">
        <v>0.0</v>
      </c>
      <c r="T603" s="103"/>
      <c r="U603" s="103">
        <v>0.0</v>
      </c>
      <c r="V603" s="103">
        <v>354.0</v>
      </c>
      <c r="W603" s="103">
        <v>0.0</v>
      </c>
      <c r="X603" s="103">
        <v>137.0</v>
      </c>
      <c r="Y603" s="103"/>
      <c r="Z603" s="103"/>
      <c r="AA603" s="103">
        <v>0.0</v>
      </c>
      <c r="AB603" s="103"/>
      <c r="AC603" s="103">
        <v>0.0</v>
      </c>
      <c r="AD603" s="103">
        <v>782.0</v>
      </c>
      <c r="AE603" s="103">
        <v>1604.0</v>
      </c>
      <c r="AF603" s="103">
        <v>14.0</v>
      </c>
      <c r="AG603" s="40"/>
      <c r="AH603" s="103"/>
      <c r="AJ603" s="37">
        <f t="shared" si="62"/>
        <v>5481</v>
      </c>
    </row>
    <row r="604" ht="12.0" customHeight="1">
      <c r="A604" s="5">
        <v>15.0</v>
      </c>
      <c r="B604" s="105" t="s">
        <v>282</v>
      </c>
      <c r="C604" s="103"/>
      <c r="D604" s="103"/>
      <c r="E604" s="103"/>
      <c r="F604" s="103">
        <f>175+96</f>
        <v>271</v>
      </c>
      <c r="G604" s="103">
        <v>115.0</v>
      </c>
      <c r="H604" s="103"/>
      <c r="I604" s="103"/>
      <c r="J604" s="103"/>
      <c r="K604" s="103">
        <v>71.0</v>
      </c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>
        <v>12.0</v>
      </c>
      <c r="W604" s="103">
        <v>0.0</v>
      </c>
      <c r="X604" s="103">
        <v>12.0</v>
      </c>
      <c r="Y604" s="103"/>
      <c r="Z604" s="103"/>
      <c r="AA604" s="103">
        <v>0.0</v>
      </c>
      <c r="AB604" s="103"/>
      <c r="AC604" s="103">
        <v>36.0</v>
      </c>
      <c r="AD604" s="103"/>
      <c r="AE604" s="103"/>
      <c r="AF604" s="103">
        <f>18+9</f>
        <v>27</v>
      </c>
      <c r="AG604" s="106"/>
      <c r="AH604" s="103"/>
      <c r="AJ604" s="37">
        <f t="shared" si="62"/>
        <v>544</v>
      </c>
    </row>
    <row r="605" ht="12.0" customHeight="1">
      <c r="A605" s="5"/>
      <c r="B605" s="4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J605" s="42"/>
    </row>
    <row r="606" ht="12.0" customHeight="1">
      <c r="A606" s="5"/>
      <c r="B606" s="34" t="s">
        <v>283</v>
      </c>
      <c r="C606" s="39">
        <v>686.0</v>
      </c>
      <c r="D606" s="39">
        <v>0.0</v>
      </c>
      <c r="E606" s="39">
        <v>32.0</v>
      </c>
      <c r="F606" s="39">
        <v>1011.0</v>
      </c>
      <c r="G606" s="39">
        <v>726.0</v>
      </c>
      <c r="H606" s="39">
        <v>24.0</v>
      </c>
      <c r="I606" s="39">
        <v>2914.0</v>
      </c>
      <c r="J606" s="39">
        <v>898.0</v>
      </c>
      <c r="K606" s="39">
        <v>123.0</v>
      </c>
      <c r="L606" s="39">
        <v>0.0</v>
      </c>
      <c r="M606" s="39">
        <v>316.0</v>
      </c>
      <c r="N606" s="39">
        <v>566.0</v>
      </c>
      <c r="O606" s="39">
        <v>1172.0</v>
      </c>
      <c r="P606" s="39">
        <v>18.0</v>
      </c>
      <c r="Q606" s="39">
        <v>0.0</v>
      </c>
      <c r="R606" s="39">
        <v>437.0</v>
      </c>
      <c r="S606" s="39">
        <v>1400.0</v>
      </c>
      <c r="T606" s="39">
        <v>809.0</v>
      </c>
      <c r="U606" s="39">
        <v>98.0</v>
      </c>
      <c r="V606" s="39">
        <v>849.0</v>
      </c>
      <c r="W606" s="39">
        <v>265.0</v>
      </c>
      <c r="X606" s="39">
        <v>1079.0</v>
      </c>
      <c r="Y606" s="39">
        <v>79.0</v>
      </c>
      <c r="Z606" s="39">
        <v>5811.0</v>
      </c>
      <c r="AA606" s="39">
        <v>0.0</v>
      </c>
      <c r="AB606" s="39">
        <v>0.0</v>
      </c>
      <c r="AC606" s="39">
        <v>369.0</v>
      </c>
      <c r="AD606" s="39">
        <v>1242.0</v>
      </c>
      <c r="AE606" s="39">
        <v>2426.0</v>
      </c>
      <c r="AF606" s="39">
        <v>376.0</v>
      </c>
      <c r="AG606" s="39">
        <v>1564.0</v>
      </c>
      <c r="AH606" s="39">
        <v>1533.0</v>
      </c>
      <c r="AJ606" s="39">
        <f>SUM(AJ590:AJ604)</f>
        <v>26823</v>
      </c>
    </row>
    <row r="607" ht="12.0" customHeight="1">
      <c r="A607" s="5"/>
      <c r="B607" s="4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J607" s="42"/>
    </row>
    <row r="608" ht="12.0" customHeight="1">
      <c r="A608" s="5"/>
      <c r="B608" s="35" t="s">
        <v>284</v>
      </c>
      <c r="C608" s="39">
        <v>7410.0</v>
      </c>
      <c r="D608" s="39">
        <v>260.0</v>
      </c>
      <c r="E608" s="39">
        <v>3289.0</v>
      </c>
      <c r="F608" s="39">
        <v>5309.0</v>
      </c>
      <c r="G608" s="39">
        <v>8789.0</v>
      </c>
      <c r="H608" s="39">
        <v>1067.0</v>
      </c>
      <c r="I608" s="39">
        <v>11082.0</v>
      </c>
      <c r="J608" s="39">
        <v>5526.0</v>
      </c>
      <c r="K608" s="39">
        <v>3232.0</v>
      </c>
      <c r="L608" s="39">
        <v>206.0</v>
      </c>
      <c r="M608" s="39">
        <v>2921.0</v>
      </c>
      <c r="N608" s="39">
        <v>4486.0</v>
      </c>
      <c r="O608" s="39">
        <v>6591.0</v>
      </c>
      <c r="P608" s="39">
        <v>1986.0</v>
      </c>
      <c r="Q608" s="39">
        <v>1044.0</v>
      </c>
      <c r="R608" s="39">
        <v>4303.0</v>
      </c>
      <c r="S608" s="39">
        <v>6262.0</v>
      </c>
      <c r="T608" s="39">
        <v>4946.0</v>
      </c>
      <c r="U608" s="39">
        <v>1257.0</v>
      </c>
      <c r="V608" s="39">
        <v>4944.0</v>
      </c>
      <c r="W608" s="39">
        <v>4142.0</v>
      </c>
      <c r="X608" s="39">
        <v>10040.0</v>
      </c>
      <c r="Y608" s="39">
        <v>2897.0</v>
      </c>
      <c r="Z608" s="39">
        <v>24336.0</v>
      </c>
      <c r="AA608" s="39">
        <v>152.0</v>
      </c>
      <c r="AB608" s="39">
        <v>1554.0</v>
      </c>
      <c r="AC608" s="39">
        <v>6222.0</v>
      </c>
      <c r="AD608" s="39">
        <v>10409.0</v>
      </c>
      <c r="AE608" s="39">
        <v>12467.0</v>
      </c>
      <c r="AF608" s="39">
        <v>6872.0</v>
      </c>
      <c r="AG608" s="39">
        <v>7672.0</v>
      </c>
      <c r="AH608" s="39">
        <v>12561.0</v>
      </c>
      <c r="AJ608" s="39">
        <f>+AJ588+AJ606</f>
        <v>184234</v>
      </c>
    </row>
    <row r="609" ht="12.0" customHeight="1">
      <c r="A609" s="28"/>
      <c r="B609" s="47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J609" s="42"/>
    </row>
    <row r="610" ht="12.0" customHeight="1">
      <c r="A610" s="31"/>
      <c r="B610" s="31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8" t="s">
        <v>285</v>
      </c>
      <c r="AH610" s="108"/>
      <c r="AJ610" s="108">
        <f>+AJ608-AJ603-AJ599-AJ600</f>
        <v>178515</v>
      </c>
    </row>
    <row r="611" ht="12.0" customHeight="1">
      <c r="B611" s="31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J611" s="107"/>
    </row>
    <row r="612" ht="12.0" customHeight="1">
      <c r="B612" s="31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  <c r="AA612" s="78"/>
      <c r="AB612" s="78"/>
      <c r="AC612" s="78"/>
      <c r="AD612" s="78"/>
      <c r="AE612" s="78"/>
      <c r="AF612" s="78"/>
      <c r="AG612" s="78"/>
      <c r="AH612" s="78"/>
      <c r="AJ612" s="78"/>
    </row>
    <row r="613" ht="12.0" customHeight="1">
      <c r="A613" s="2"/>
      <c r="B613" s="3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J613" s="41"/>
    </row>
    <row r="614" ht="12.0" customHeight="1">
      <c r="A614" s="109"/>
      <c r="B614" s="6" t="s">
        <v>286</v>
      </c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  <c r="AC614" s="110"/>
      <c r="AD614" s="110"/>
      <c r="AE614" s="110"/>
      <c r="AF614" s="110"/>
      <c r="AG614" s="110"/>
      <c r="AH614" s="110"/>
      <c r="AJ614" s="110"/>
    </row>
    <row r="615" ht="12.0" customHeight="1">
      <c r="A615" s="109"/>
      <c r="B615" s="6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  <c r="AC615" s="110"/>
      <c r="AD615" s="110"/>
      <c r="AE615" s="110"/>
      <c r="AF615" s="110"/>
      <c r="AG615" s="110"/>
      <c r="AH615" s="110"/>
      <c r="AJ615" s="110"/>
    </row>
    <row r="616" ht="12.0" customHeight="1">
      <c r="A616" s="111">
        <v>1.0</v>
      </c>
      <c r="B616" s="79" t="s">
        <v>287</v>
      </c>
      <c r="C616" s="55" t="s">
        <v>2</v>
      </c>
      <c r="D616" s="55" t="s">
        <v>2</v>
      </c>
      <c r="E616" s="55" t="s">
        <v>2</v>
      </c>
      <c r="F616" s="55" t="s">
        <v>2</v>
      </c>
      <c r="G616" s="55" t="s">
        <v>2</v>
      </c>
      <c r="H616" s="55" t="s">
        <v>2</v>
      </c>
      <c r="I616" s="55" t="s">
        <v>2</v>
      </c>
      <c r="J616" s="55" t="s">
        <v>2</v>
      </c>
      <c r="K616" s="55" t="s">
        <v>2</v>
      </c>
      <c r="L616" s="55" t="s">
        <v>2</v>
      </c>
      <c r="M616" s="55" t="s">
        <v>2</v>
      </c>
      <c r="N616" s="55" t="s">
        <v>2</v>
      </c>
      <c r="O616" s="55" t="s">
        <v>2</v>
      </c>
      <c r="P616" s="55" t="s">
        <v>2</v>
      </c>
      <c r="Q616" s="55" t="s">
        <v>2</v>
      </c>
      <c r="R616" s="55" t="s">
        <v>2</v>
      </c>
      <c r="S616" s="55" t="s">
        <v>2</v>
      </c>
      <c r="T616" s="55" t="s">
        <v>2</v>
      </c>
      <c r="U616" s="55" t="s">
        <v>2</v>
      </c>
      <c r="V616" s="55" t="s">
        <v>2</v>
      </c>
      <c r="W616" s="55" t="s">
        <v>2</v>
      </c>
      <c r="X616" s="55" t="s">
        <v>2</v>
      </c>
      <c r="Y616" s="55" t="s">
        <v>2</v>
      </c>
      <c r="Z616" s="55" t="s">
        <v>2</v>
      </c>
      <c r="AA616" s="55" t="s">
        <v>2</v>
      </c>
      <c r="AB616" s="55" t="s">
        <v>2</v>
      </c>
      <c r="AC616" s="55" t="s">
        <v>2</v>
      </c>
      <c r="AD616" s="55" t="s">
        <v>2</v>
      </c>
      <c r="AE616" s="55" t="s">
        <v>2</v>
      </c>
      <c r="AF616" s="55" t="s">
        <v>2</v>
      </c>
      <c r="AG616" s="55" t="s">
        <v>2</v>
      </c>
      <c r="AH616" s="55" t="s">
        <v>2</v>
      </c>
      <c r="AJ616" s="55" t="str">
        <f>+AJ$7</f>
        <v>2024/25</v>
      </c>
    </row>
    <row r="617" ht="12.0" customHeight="1">
      <c r="A617" s="109"/>
      <c r="B617" s="4"/>
      <c r="C617" s="70" t="s">
        <v>44</v>
      </c>
      <c r="D617" s="70" t="s">
        <v>44</v>
      </c>
      <c r="E617" s="70" t="s">
        <v>44</v>
      </c>
      <c r="F617" s="70" t="s">
        <v>44</v>
      </c>
      <c r="G617" s="70" t="s">
        <v>44</v>
      </c>
      <c r="H617" s="70" t="s">
        <v>44</v>
      </c>
      <c r="I617" s="70" t="s">
        <v>44</v>
      </c>
      <c r="J617" s="70" t="s">
        <v>44</v>
      </c>
      <c r="K617" s="70" t="s">
        <v>44</v>
      </c>
      <c r="L617" s="70" t="s">
        <v>44</v>
      </c>
      <c r="M617" s="70" t="s">
        <v>44</v>
      </c>
      <c r="N617" s="70" t="s">
        <v>44</v>
      </c>
      <c r="O617" s="70" t="s">
        <v>44</v>
      </c>
      <c r="P617" s="70" t="s">
        <v>44</v>
      </c>
      <c r="Q617" s="70" t="s">
        <v>44</v>
      </c>
      <c r="R617" s="70" t="s">
        <v>44</v>
      </c>
      <c r="S617" s="70" t="s">
        <v>44</v>
      </c>
      <c r="T617" s="70" t="s">
        <v>44</v>
      </c>
      <c r="U617" s="70" t="s">
        <v>44</v>
      </c>
      <c r="V617" s="70" t="s">
        <v>44</v>
      </c>
      <c r="W617" s="70" t="s">
        <v>44</v>
      </c>
      <c r="X617" s="70" t="s">
        <v>44</v>
      </c>
      <c r="Y617" s="70" t="s">
        <v>44</v>
      </c>
      <c r="Z617" s="70" t="s">
        <v>44</v>
      </c>
      <c r="AA617" s="70" t="s">
        <v>44</v>
      </c>
      <c r="AB617" s="70" t="s">
        <v>44</v>
      </c>
      <c r="AC617" s="70" t="s">
        <v>44</v>
      </c>
      <c r="AD617" s="70" t="s">
        <v>44</v>
      </c>
      <c r="AE617" s="70" t="s">
        <v>44</v>
      </c>
      <c r="AF617" s="70" t="s">
        <v>44</v>
      </c>
      <c r="AG617" s="70" t="s">
        <v>44</v>
      </c>
      <c r="AH617" s="70" t="s">
        <v>44</v>
      </c>
      <c r="AJ617" s="70" t="s">
        <v>44</v>
      </c>
    </row>
    <row r="618" ht="12.0" customHeight="1">
      <c r="A618" s="109"/>
      <c r="B618" s="4" t="s">
        <v>228</v>
      </c>
      <c r="C618" s="39">
        <v>14013.0</v>
      </c>
      <c r="D618" s="39">
        <v>269.0</v>
      </c>
      <c r="E618" s="39">
        <v>2878.3061500000003</v>
      </c>
      <c r="F618" s="39">
        <v>6032.0</v>
      </c>
      <c r="G618" s="39">
        <v>13777.0</v>
      </c>
      <c r="H618" s="39">
        <v>2048.0</v>
      </c>
      <c r="I618" s="39">
        <v>-2134.0</v>
      </c>
      <c r="J618" s="39">
        <v>7407.0</v>
      </c>
      <c r="K618" s="39">
        <v>4567.0</v>
      </c>
      <c r="L618" s="39">
        <v>172.0</v>
      </c>
      <c r="M618" s="39">
        <v>6458.0</v>
      </c>
      <c r="N618" s="39">
        <v>4749.0</v>
      </c>
      <c r="O618" s="39">
        <v>12216.163</v>
      </c>
      <c r="P618" s="39">
        <v>2242.0</v>
      </c>
      <c r="Q618" s="39">
        <v>2696.0</v>
      </c>
      <c r="R618" s="39">
        <v>5312.0</v>
      </c>
      <c r="S618" s="39">
        <v>7951.0</v>
      </c>
      <c r="T618" s="39">
        <v>7018.0</v>
      </c>
      <c r="U618" s="39">
        <v>1751.71</v>
      </c>
      <c r="V618" s="39">
        <v>1349.0</v>
      </c>
      <c r="W618" s="39">
        <v>3031.0</v>
      </c>
      <c r="X618" s="39">
        <v>12403.0</v>
      </c>
      <c r="Y618" s="39">
        <v>5134.0</v>
      </c>
      <c r="Z618" s="39">
        <v>36633.0</v>
      </c>
      <c r="AA618" s="39">
        <v>51.14099999999962</v>
      </c>
      <c r="AB618" s="39">
        <v>2343.0</v>
      </c>
      <c r="AC618" s="39">
        <v>8637.0</v>
      </c>
      <c r="AD618" s="39">
        <v>12955.0</v>
      </c>
      <c r="AE618" s="39">
        <v>9384.0</v>
      </c>
      <c r="AF618" s="39">
        <v>12397.0</v>
      </c>
      <c r="AG618" s="39">
        <v>2310.0</v>
      </c>
      <c r="AH618" s="39">
        <v>17113.0</v>
      </c>
      <c r="AJ618" s="39">
        <f>+AJ112</f>
        <v>223163.3202</v>
      </c>
    </row>
    <row r="619" ht="12.0" customHeight="1">
      <c r="A619" s="109"/>
      <c r="B619" s="4" t="s">
        <v>109</v>
      </c>
      <c r="C619" s="39">
        <v>51853.0</v>
      </c>
      <c r="D619" s="39">
        <v>1758.0</v>
      </c>
      <c r="E619" s="39">
        <v>29756.027120000002</v>
      </c>
      <c r="F619" s="39">
        <v>34269.0</v>
      </c>
      <c r="G619" s="39">
        <v>70187.0</v>
      </c>
      <c r="H619" s="39">
        <v>7231.0</v>
      </c>
      <c r="I619" s="39">
        <v>56019.0</v>
      </c>
      <c r="J619" s="39">
        <v>30607.0</v>
      </c>
      <c r="K619" s="39">
        <v>24377.0</v>
      </c>
      <c r="L619" s="39">
        <v>3590.0</v>
      </c>
      <c r="M619" s="39">
        <v>29495.0</v>
      </c>
      <c r="N619" s="39">
        <v>33982.0</v>
      </c>
      <c r="O619" s="39">
        <v>63951.325</v>
      </c>
      <c r="P619" s="39">
        <v>16823.0</v>
      </c>
      <c r="Q619" s="39">
        <v>11901.0</v>
      </c>
      <c r="R619" s="39">
        <v>39872.0</v>
      </c>
      <c r="S619" s="39">
        <v>73515.0</v>
      </c>
      <c r="T619" s="39">
        <v>32220.0</v>
      </c>
      <c r="U619" s="39">
        <v>7838.86</v>
      </c>
      <c r="V619" s="39">
        <v>26172.0</v>
      </c>
      <c r="W619" s="39">
        <v>29976.0</v>
      </c>
      <c r="X619" s="39">
        <v>72488.0</v>
      </c>
      <c r="Y619" s="39">
        <v>22326.0</v>
      </c>
      <c r="Z619" s="39">
        <v>257908.0</v>
      </c>
      <c r="AA619" s="39">
        <v>6242.661</v>
      </c>
      <c r="AB619" s="39">
        <v>16048.0</v>
      </c>
      <c r="AC619" s="39">
        <v>37083.0</v>
      </c>
      <c r="AD619" s="39">
        <v>63234.0</v>
      </c>
      <c r="AE619" s="39">
        <v>66328.0</v>
      </c>
      <c r="AF619" s="39">
        <v>53483.0</v>
      </c>
      <c r="AG619" s="39">
        <v>41334.0</v>
      </c>
      <c r="AH619" s="39">
        <v>84491.0</v>
      </c>
      <c r="AJ619" s="39">
        <f>+AJ108</f>
        <v>1396358.873</v>
      </c>
    </row>
    <row r="620" ht="12.0" customHeight="1">
      <c r="A620" s="109"/>
      <c r="B620" s="112" t="s">
        <v>288</v>
      </c>
      <c r="C620" s="113">
        <v>0.27024473029525775</v>
      </c>
      <c r="D620" s="113">
        <v>0.15301478953356087</v>
      </c>
      <c r="E620" s="113">
        <v>0.0967301897660053</v>
      </c>
      <c r="F620" s="113">
        <v>0.1760191426653827</v>
      </c>
      <c r="G620" s="113">
        <v>0.1962899112371237</v>
      </c>
      <c r="H620" s="113">
        <v>0.2832250034573365</v>
      </c>
      <c r="I620" s="113">
        <v>-0.038094218033167315</v>
      </c>
      <c r="J620" s="113">
        <v>0.24200346326003855</v>
      </c>
      <c r="K620" s="113">
        <v>0.1873487303605858</v>
      </c>
      <c r="L620" s="113">
        <v>0.0479108635097493</v>
      </c>
      <c r="M620" s="113">
        <v>0.2189523648075945</v>
      </c>
      <c r="N620" s="113">
        <v>0.13975045612383027</v>
      </c>
      <c r="O620" s="113">
        <v>0.19102282869041418</v>
      </c>
      <c r="P620" s="113">
        <v>0.1332699280746597</v>
      </c>
      <c r="Q620" s="113">
        <v>0.2265355852449374</v>
      </c>
      <c r="R620" s="113">
        <v>0.1332263242375602</v>
      </c>
      <c r="S620" s="113">
        <v>0.10815479834047473</v>
      </c>
      <c r="T620" s="113">
        <v>0.21781502172563624</v>
      </c>
      <c r="U620" s="113">
        <v>0.22346489157862243</v>
      </c>
      <c r="V620" s="113">
        <v>0.05154363441846248</v>
      </c>
      <c r="W620" s="113">
        <v>0.10111422471310381</v>
      </c>
      <c r="X620" s="113">
        <v>0.17110418276128464</v>
      </c>
      <c r="Y620" s="113">
        <v>0.22995610498969812</v>
      </c>
      <c r="Z620" s="113">
        <v>0.1420390216666408</v>
      </c>
      <c r="AA620" s="113">
        <v>0.008192179584955777</v>
      </c>
      <c r="AB620" s="113">
        <v>0.14599950149551347</v>
      </c>
      <c r="AC620" s="113">
        <v>0.23290995874120216</v>
      </c>
      <c r="AD620" s="113">
        <v>0.20487396021127874</v>
      </c>
      <c r="AE620" s="113">
        <v>0.14147871185622965</v>
      </c>
      <c r="AF620" s="113">
        <v>0.23179328010769779</v>
      </c>
      <c r="AG620" s="113">
        <v>0.055886195383945424</v>
      </c>
      <c r="AH620" s="113">
        <v>0.20254228260998214</v>
      </c>
      <c r="AJ620" s="114">
        <f>+AJ618/AJ619</f>
        <v>0.159818027</v>
      </c>
    </row>
    <row r="621" ht="12.0" customHeight="1">
      <c r="A621" s="109"/>
      <c r="B621" s="4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J621" s="41"/>
    </row>
    <row r="622" ht="12.0" customHeight="1">
      <c r="A622" s="109"/>
      <c r="B622" s="4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J622" s="41"/>
    </row>
    <row r="623" ht="12.0" customHeight="1">
      <c r="A623" s="111">
        <v>2.0</v>
      </c>
      <c r="B623" s="79" t="s">
        <v>289</v>
      </c>
      <c r="C623" s="55" t="s">
        <v>2</v>
      </c>
      <c r="D623" s="55" t="s">
        <v>2</v>
      </c>
      <c r="E623" s="55" t="s">
        <v>2</v>
      </c>
      <c r="F623" s="55" t="s">
        <v>2</v>
      </c>
      <c r="G623" s="55" t="s">
        <v>2</v>
      </c>
      <c r="H623" s="55" t="s">
        <v>2</v>
      </c>
      <c r="I623" s="55" t="s">
        <v>2</v>
      </c>
      <c r="J623" s="55" t="s">
        <v>2</v>
      </c>
      <c r="K623" s="55" t="s">
        <v>2</v>
      </c>
      <c r="L623" s="55" t="s">
        <v>2</v>
      </c>
      <c r="M623" s="55" t="s">
        <v>2</v>
      </c>
      <c r="N623" s="55" t="s">
        <v>2</v>
      </c>
      <c r="O623" s="55" t="s">
        <v>2</v>
      </c>
      <c r="P623" s="55" t="s">
        <v>2</v>
      </c>
      <c r="Q623" s="55" t="s">
        <v>2</v>
      </c>
      <c r="R623" s="55" t="s">
        <v>2</v>
      </c>
      <c r="S623" s="55" t="s">
        <v>2</v>
      </c>
      <c r="T623" s="55" t="s">
        <v>2</v>
      </c>
      <c r="U623" s="55" t="s">
        <v>2</v>
      </c>
      <c r="V623" s="55" t="s">
        <v>2</v>
      </c>
      <c r="W623" s="55" t="s">
        <v>2</v>
      </c>
      <c r="X623" s="55" t="s">
        <v>2</v>
      </c>
      <c r="Y623" s="55" t="s">
        <v>2</v>
      </c>
      <c r="Z623" s="55" t="s">
        <v>2</v>
      </c>
      <c r="AA623" s="55" t="s">
        <v>2</v>
      </c>
      <c r="AB623" s="55" t="s">
        <v>2</v>
      </c>
      <c r="AC623" s="55" t="s">
        <v>2</v>
      </c>
      <c r="AD623" s="55" t="s">
        <v>2</v>
      </c>
      <c r="AE623" s="55" t="s">
        <v>2</v>
      </c>
      <c r="AF623" s="55" t="s">
        <v>2</v>
      </c>
      <c r="AG623" s="55" t="s">
        <v>2</v>
      </c>
      <c r="AH623" s="55" t="s">
        <v>2</v>
      </c>
      <c r="AJ623" s="55" t="str">
        <f>+AJ$7</f>
        <v>2024/25</v>
      </c>
    </row>
    <row r="624" ht="12.0" customHeight="1">
      <c r="A624" s="109"/>
      <c r="B624" s="4"/>
      <c r="C624" s="70" t="s">
        <v>44</v>
      </c>
      <c r="D624" s="70" t="s">
        <v>44</v>
      </c>
      <c r="E624" s="70" t="s">
        <v>44</v>
      </c>
      <c r="F624" s="70" t="s">
        <v>44</v>
      </c>
      <c r="G624" s="70" t="s">
        <v>44</v>
      </c>
      <c r="H624" s="70" t="s">
        <v>44</v>
      </c>
      <c r="I624" s="70" t="s">
        <v>44</v>
      </c>
      <c r="J624" s="70" t="s">
        <v>44</v>
      </c>
      <c r="K624" s="70" t="s">
        <v>44</v>
      </c>
      <c r="L624" s="70" t="s">
        <v>44</v>
      </c>
      <c r="M624" s="70" t="s">
        <v>44</v>
      </c>
      <c r="N624" s="70" t="s">
        <v>44</v>
      </c>
      <c r="O624" s="70" t="s">
        <v>44</v>
      </c>
      <c r="P624" s="70" t="s">
        <v>44</v>
      </c>
      <c r="Q624" s="70" t="s">
        <v>44</v>
      </c>
      <c r="R624" s="70" t="s">
        <v>44</v>
      </c>
      <c r="S624" s="70" t="s">
        <v>44</v>
      </c>
      <c r="T624" s="70" t="s">
        <v>44</v>
      </c>
      <c r="U624" s="70" t="s">
        <v>44</v>
      </c>
      <c r="V624" s="70" t="s">
        <v>44</v>
      </c>
      <c r="W624" s="70" t="s">
        <v>44</v>
      </c>
      <c r="X624" s="70" t="s">
        <v>44</v>
      </c>
      <c r="Y624" s="70" t="s">
        <v>44</v>
      </c>
      <c r="Z624" s="70" t="s">
        <v>44</v>
      </c>
      <c r="AA624" s="70" t="s">
        <v>44</v>
      </c>
      <c r="AB624" s="70" t="s">
        <v>44</v>
      </c>
      <c r="AC624" s="70" t="s">
        <v>44</v>
      </c>
      <c r="AD624" s="70" t="s">
        <v>44</v>
      </c>
      <c r="AE624" s="70" t="s">
        <v>44</v>
      </c>
      <c r="AF624" s="70" t="s">
        <v>44</v>
      </c>
      <c r="AG624" s="70" t="s">
        <v>44</v>
      </c>
      <c r="AH624" s="70" t="s">
        <v>44</v>
      </c>
      <c r="AJ624" s="70" t="s">
        <v>44</v>
      </c>
    </row>
    <row r="625" ht="12.0" customHeight="1">
      <c r="A625" s="109"/>
      <c r="B625" s="4" t="s">
        <v>290</v>
      </c>
      <c r="C625" s="39">
        <v>-2458.0</v>
      </c>
      <c r="D625" s="39">
        <v>-1766.0</v>
      </c>
      <c r="E625" s="39">
        <v>-19126.330469999997</v>
      </c>
      <c r="F625" s="39">
        <v>-4815.0</v>
      </c>
      <c r="G625" s="39">
        <v>-12648.0</v>
      </c>
      <c r="H625" s="39">
        <v>-1991.0</v>
      </c>
      <c r="I625" s="39">
        <v>-37218.0</v>
      </c>
      <c r="J625" s="39">
        <v>-19617.0</v>
      </c>
      <c r="K625" s="39">
        <v>-18802.0</v>
      </c>
      <c r="L625" s="39">
        <v>-1203.0</v>
      </c>
      <c r="M625" s="39">
        <v>-7953.0</v>
      </c>
      <c r="N625" s="39">
        <v>-18403.0</v>
      </c>
      <c r="O625" s="39">
        <v>-15124.617</v>
      </c>
      <c r="P625" s="39">
        <v>-4294.0</v>
      </c>
      <c r="Q625" s="39">
        <v>-1178.0</v>
      </c>
      <c r="R625" s="39">
        <v>-12692.0</v>
      </c>
      <c r="S625" s="39">
        <v>-7645.0</v>
      </c>
      <c r="T625" s="39">
        <v>-9739.0</v>
      </c>
      <c r="U625" s="39">
        <v>-6109.21</v>
      </c>
      <c r="V625" s="39">
        <v>-12902.0</v>
      </c>
      <c r="W625" s="39">
        <v>-27113.0</v>
      </c>
      <c r="X625" s="39">
        <v>-81519.0</v>
      </c>
      <c r="Y625" s="39">
        <v>-5299.0</v>
      </c>
      <c r="Z625" s="39">
        <v>-52853.0</v>
      </c>
      <c r="AA625" s="39">
        <v>-2041.532</v>
      </c>
      <c r="AB625" s="39">
        <v>-16683.0</v>
      </c>
      <c r="AC625" s="39">
        <v>-2208.0</v>
      </c>
      <c r="AD625" s="39">
        <v>-8678.0</v>
      </c>
      <c r="AE625" s="39">
        <v>-19917.0</v>
      </c>
      <c r="AF625" s="39">
        <v>-48176.0</v>
      </c>
      <c r="AG625" s="39">
        <v>-15819.0</v>
      </c>
      <c r="AH625" s="39">
        <v>-104994.0</v>
      </c>
      <c r="AJ625" s="39">
        <f>-AJ47</f>
        <v>-600984.6895</v>
      </c>
    </row>
    <row r="626" ht="12.0" customHeight="1">
      <c r="A626" s="109"/>
      <c r="B626" s="4" t="s">
        <v>70</v>
      </c>
      <c r="C626" s="39">
        <v>1360.0</v>
      </c>
      <c r="D626" s="39">
        <v>7.0</v>
      </c>
      <c r="E626" s="39">
        <v>9830.00220623544</v>
      </c>
      <c r="F626" s="39">
        <v>1020.0</v>
      </c>
      <c r="G626" s="39">
        <v>7500.0</v>
      </c>
      <c r="H626" s="39">
        <v>1688.0</v>
      </c>
      <c r="I626" s="39">
        <v>0.0</v>
      </c>
      <c r="J626" s="39">
        <v>7320.0</v>
      </c>
      <c r="K626" s="39">
        <v>4223.0</v>
      </c>
      <c r="L626" s="39">
        <v>29.0</v>
      </c>
      <c r="M626" s="39">
        <v>804.0</v>
      </c>
      <c r="N626" s="39">
        <v>415.0</v>
      </c>
      <c r="O626" s="39">
        <v>666.956</v>
      </c>
      <c r="P626" s="39">
        <v>2661.0</v>
      </c>
      <c r="Q626" s="39">
        <v>1201.0</v>
      </c>
      <c r="R626" s="39">
        <v>1651.0</v>
      </c>
      <c r="S626" s="39">
        <v>2594.0</v>
      </c>
      <c r="T626" s="39">
        <v>47997.0</v>
      </c>
      <c r="U626" s="39">
        <v>1669.12</v>
      </c>
      <c r="V626" s="39">
        <v>0.0</v>
      </c>
      <c r="W626" s="39">
        <v>800.0</v>
      </c>
      <c r="X626" s="39">
        <v>1273.0</v>
      </c>
      <c r="Y626" s="39">
        <v>1196.0</v>
      </c>
      <c r="Z626" s="39">
        <v>102536.0</v>
      </c>
      <c r="AA626" s="39">
        <v>49.376</v>
      </c>
      <c r="AB626" s="39">
        <v>2189.0</v>
      </c>
      <c r="AC626" s="39">
        <v>-66.0</v>
      </c>
      <c r="AD626" s="39">
        <v>250.0</v>
      </c>
      <c r="AE626" s="39">
        <v>300.0</v>
      </c>
      <c r="AF626" s="39">
        <v>11588.0</v>
      </c>
      <c r="AG626" s="39">
        <v>4000.0</v>
      </c>
      <c r="AH626" s="39">
        <v>805.0</v>
      </c>
      <c r="AJ626" s="39">
        <f>+AJ52</f>
        <v>217556.4542</v>
      </c>
    </row>
    <row r="627" ht="12.0" customHeight="1">
      <c r="A627" s="109"/>
      <c r="B627" s="4" t="s">
        <v>291</v>
      </c>
      <c r="C627" s="39">
        <v>197258.0</v>
      </c>
      <c r="D627" s="39">
        <v>1465.0</v>
      </c>
      <c r="E627" s="39">
        <v>88684.984122385</v>
      </c>
      <c r="F627" s="39">
        <v>101274.0</v>
      </c>
      <c r="G627" s="39">
        <v>237740.0</v>
      </c>
      <c r="H627" s="39">
        <v>21448.0</v>
      </c>
      <c r="I627" s="39">
        <v>63000.0</v>
      </c>
      <c r="J627" s="39">
        <v>148378.0</v>
      </c>
      <c r="K627" s="39">
        <v>73867.0</v>
      </c>
      <c r="L627" s="39">
        <v>968.0</v>
      </c>
      <c r="M627" s="39">
        <v>102440.0</v>
      </c>
      <c r="N627" s="39">
        <v>94265.0</v>
      </c>
      <c r="O627" s="39">
        <v>270186.673</v>
      </c>
      <c r="P627" s="39">
        <v>34405.0</v>
      </c>
      <c r="Q627" s="39">
        <v>36356.0</v>
      </c>
      <c r="R627" s="39">
        <v>143929.0</v>
      </c>
      <c r="S627" s="39">
        <v>133907.0</v>
      </c>
      <c r="T627" s="39">
        <v>111361.0</v>
      </c>
      <c r="U627" s="39">
        <v>18888.41</v>
      </c>
      <c r="V627" s="39">
        <v>31455.0</v>
      </c>
      <c r="W627" s="39">
        <v>73012.0</v>
      </c>
      <c r="X627" s="39">
        <v>157625.0</v>
      </c>
      <c r="Y627" s="39">
        <v>102308.0</v>
      </c>
      <c r="Z627" s="39">
        <v>698308.0</v>
      </c>
      <c r="AA627" s="39">
        <v>402.016</v>
      </c>
      <c r="AB627" s="39">
        <v>56772.0</v>
      </c>
      <c r="AC627" s="39">
        <v>64303.0</v>
      </c>
      <c r="AD627" s="39">
        <v>81354.0</v>
      </c>
      <c r="AE627" s="39">
        <v>77884.0</v>
      </c>
      <c r="AF627" s="39">
        <v>231598.0</v>
      </c>
      <c r="AG627" s="39">
        <v>83001.0</v>
      </c>
      <c r="AH627" s="39">
        <v>325857.0</v>
      </c>
      <c r="AJ627" s="39">
        <f>+AJ66</f>
        <v>3863700.083</v>
      </c>
    </row>
    <row r="628" ht="12.0" customHeight="1">
      <c r="A628" s="109"/>
      <c r="B628" s="4" t="s">
        <v>292</v>
      </c>
      <c r="C628" s="39">
        <v>196160.0</v>
      </c>
      <c r="D628" s="39">
        <v>-294.0</v>
      </c>
      <c r="E628" s="39">
        <v>79388.65585862043</v>
      </c>
      <c r="F628" s="39">
        <v>97479.0</v>
      </c>
      <c r="G628" s="39">
        <v>232592.0</v>
      </c>
      <c r="H628" s="39">
        <v>21145.0</v>
      </c>
      <c r="I628" s="39">
        <v>25782.0</v>
      </c>
      <c r="J628" s="39">
        <v>136081.0</v>
      </c>
      <c r="K628" s="39">
        <v>59288.0</v>
      </c>
      <c r="L628" s="39">
        <v>-206.0</v>
      </c>
      <c r="M628" s="39">
        <v>95291.0</v>
      </c>
      <c r="N628" s="39">
        <v>76277.0</v>
      </c>
      <c r="O628" s="39">
        <v>255729.01200000002</v>
      </c>
      <c r="P628" s="39">
        <v>32772.0</v>
      </c>
      <c r="Q628" s="39">
        <v>36379.0</v>
      </c>
      <c r="R628" s="39">
        <v>132888.0</v>
      </c>
      <c r="S628" s="39">
        <v>128856.0</v>
      </c>
      <c r="T628" s="39">
        <v>149619.0</v>
      </c>
      <c r="U628" s="39">
        <v>14448.32</v>
      </c>
      <c r="V628" s="39">
        <v>18553.0</v>
      </c>
      <c r="W628" s="39">
        <v>46699.0</v>
      </c>
      <c r="X628" s="39">
        <v>77379.0</v>
      </c>
      <c r="Y628" s="39">
        <v>98205.0</v>
      </c>
      <c r="Z628" s="39">
        <v>747991.0</v>
      </c>
      <c r="AA628" s="39">
        <v>-1590.1399999999999</v>
      </c>
      <c r="AB628" s="39">
        <v>42278.0</v>
      </c>
      <c r="AC628" s="39">
        <v>62029.0</v>
      </c>
      <c r="AD628" s="39">
        <v>72926.0</v>
      </c>
      <c r="AE628" s="39">
        <v>58267.0</v>
      </c>
      <c r="AF628" s="39">
        <v>195010.0</v>
      </c>
      <c r="AG628" s="39">
        <v>71182.0</v>
      </c>
      <c r="AH628" s="39">
        <v>221668.0</v>
      </c>
      <c r="AJ628" s="39">
        <f>SUM(AJ625:AJ627)</f>
        <v>3480271.848</v>
      </c>
    </row>
    <row r="629" ht="12.0" customHeight="1">
      <c r="A629" s="109"/>
      <c r="B629" s="4" t="s">
        <v>293</v>
      </c>
      <c r="C629" s="39">
        <v>440080.0</v>
      </c>
      <c r="D629" s="39">
        <v>11391.0</v>
      </c>
      <c r="E629" s="39">
        <v>333849.5774499998</v>
      </c>
      <c r="F629" s="39">
        <v>349417.0</v>
      </c>
      <c r="G629" s="39">
        <v>780180.0</v>
      </c>
      <c r="H629" s="39">
        <v>87704.0</v>
      </c>
      <c r="I629" s="39">
        <v>307982.0</v>
      </c>
      <c r="J629" s="39">
        <v>486909.0</v>
      </c>
      <c r="K629" s="39">
        <v>284781.0</v>
      </c>
      <c r="L629" s="39">
        <v>7148.0</v>
      </c>
      <c r="M629" s="39">
        <v>272004.0</v>
      </c>
      <c r="N629" s="39">
        <v>175948.0</v>
      </c>
      <c r="O629" s="39">
        <v>731260.276</v>
      </c>
      <c r="P629" s="39">
        <v>149238.0</v>
      </c>
      <c r="Q629" s="39">
        <v>136065.0</v>
      </c>
      <c r="R629" s="39">
        <v>396600.0</v>
      </c>
      <c r="S629" s="39">
        <v>530653.0</v>
      </c>
      <c r="T629" s="39">
        <v>410315.0</v>
      </c>
      <c r="U629" s="39">
        <v>93598.16</v>
      </c>
      <c r="V629" s="39">
        <v>140169.0</v>
      </c>
      <c r="W629" s="39">
        <v>209442.0</v>
      </c>
      <c r="X629" s="39">
        <v>333024.0</v>
      </c>
      <c r="Y629" s="39">
        <v>262267.0</v>
      </c>
      <c r="Z629" s="39">
        <v>1907700.0</v>
      </c>
      <c r="AA629" s="39">
        <v>7905.783</v>
      </c>
      <c r="AB629" s="39">
        <v>153055.0</v>
      </c>
      <c r="AC629" s="39">
        <v>197937.0</v>
      </c>
      <c r="AD629" s="39">
        <v>354779.0</v>
      </c>
      <c r="AE629" s="39">
        <v>330294.0</v>
      </c>
      <c r="AF629" s="39">
        <v>747764.0</v>
      </c>
      <c r="AG629" s="39">
        <v>268412.0</v>
      </c>
      <c r="AH629" s="39">
        <v>997624.0</v>
      </c>
      <c r="AJ629" s="39">
        <f>+AJ17</f>
        <v>11895495.8</v>
      </c>
    </row>
    <row r="630" ht="12.0" customHeight="1">
      <c r="A630" s="109"/>
      <c r="B630" s="112" t="s">
        <v>288</v>
      </c>
      <c r="C630" s="113">
        <v>0.44573713870205417</v>
      </c>
      <c r="D630" s="113">
        <v>0.0</v>
      </c>
      <c r="E630" s="113">
        <v>0.23779768261204512</v>
      </c>
      <c r="F630" s="113">
        <v>0.2789761230850245</v>
      </c>
      <c r="G630" s="113">
        <v>0.2981260734702248</v>
      </c>
      <c r="H630" s="113">
        <v>0.24109504697619266</v>
      </c>
      <c r="I630" s="113">
        <v>0.08371268450753616</v>
      </c>
      <c r="J630" s="113">
        <v>0.27947932775939655</v>
      </c>
      <c r="K630" s="113">
        <v>0.2081880462530857</v>
      </c>
      <c r="L630" s="113">
        <v>0.0</v>
      </c>
      <c r="M630" s="113">
        <v>0.3503294069204865</v>
      </c>
      <c r="N630" s="113">
        <v>0.43352013094778</v>
      </c>
      <c r="O630" s="113">
        <v>0.3497099738534136</v>
      </c>
      <c r="P630" s="113">
        <v>0.21959554537048204</v>
      </c>
      <c r="Q630" s="113">
        <v>0.2673648623819498</v>
      </c>
      <c r="R630" s="113">
        <v>0.3350680786686838</v>
      </c>
      <c r="S630" s="113">
        <v>0.24282534914529835</v>
      </c>
      <c r="T630" s="113">
        <v>0.36464423674493984</v>
      </c>
      <c r="U630" s="113">
        <v>0.15436542769644188</v>
      </c>
      <c r="V630" s="113">
        <v>0.13236164915209497</v>
      </c>
      <c r="W630" s="113">
        <v>0.22296865003198976</v>
      </c>
      <c r="X630" s="113">
        <v>0.23235262323436148</v>
      </c>
      <c r="Y630" s="113">
        <v>0.3744466516946471</v>
      </c>
      <c r="Z630" s="113">
        <v>0.3920904754416313</v>
      </c>
      <c r="AA630" s="113">
        <v>0.0</v>
      </c>
      <c r="AB630" s="113">
        <v>0.27622749991833</v>
      </c>
      <c r="AC630" s="113">
        <v>0.31337748879694044</v>
      </c>
      <c r="AD630" s="113">
        <v>0.20555331628985932</v>
      </c>
      <c r="AE630" s="113">
        <v>0.17640950183775667</v>
      </c>
      <c r="AF630" s="113">
        <v>0.26079083775094813</v>
      </c>
      <c r="AG630" s="113">
        <v>0.2651967870288959</v>
      </c>
      <c r="AH630" s="113">
        <v>0.22219593754761313</v>
      </c>
      <c r="AJ630" s="114">
        <f>+AJ628/AJ629</f>
        <v>0.2925705584</v>
      </c>
    </row>
    <row r="631" ht="12.0" customHeight="1">
      <c r="A631" s="109"/>
      <c r="B631" s="4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J631" s="41"/>
    </row>
    <row r="632" ht="12.0" customHeight="1">
      <c r="A632" s="109"/>
      <c r="B632" s="4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J632" s="41"/>
    </row>
    <row r="633" ht="12.0" customHeight="1">
      <c r="A633" s="111">
        <v>3.0</v>
      </c>
      <c r="B633" s="79" t="s">
        <v>294</v>
      </c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J633" s="41"/>
    </row>
    <row r="634" ht="12.0" customHeight="1">
      <c r="A634" s="109"/>
      <c r="B634" s="112" t="s">
        <v>288</v>
      </c>
      <c r="C634" s="115">
        <v>0.0321</v>
      </c>
      <c r="D634" s="115">
        <v>0.05650510869565218</v>
      </c>
      <c r="E634" s="115">
        <v>0.03791041703679421</v>
      </c>
      <c r="F634" s="115">
        <v>0.0353</v>
      </c>
      <c r="G634" s="115">
        <v>0.0398</v>
      </c>
      <c r="H634" s="115">
        <v>0.0425</v>
      </c>
      <c r="I634" s="115">
        <v>0.0477</v>
      </c>
      <c r="J634" s="115">
        <v>0.0552</v>
      </c>
      <c r="K634" s="115">
        <v>0.03107660330183299</v>
      </c>
      <c r="L634" s="115">
        <v>0.0745</v>
      </c>
      <c r="M634" s="115">
        <v>0.0466</v>
      </c>
      <c r="N634" s="115">
        <v>0.0413</v>
      </c>
      <c r="O634" s="115">
        <v>0.03382611969445193</v>
      </c>
      <c r="P634" s="115">
        <v>0.0467</v>
      </c>
      <c r="Q634" s="115">
        <v>0.0371</v>
      </c>
      <c r="R634" s="115">
        <v>0.0372</v>
      </c>
      <c r="S634" s="115">
        <v>0.0484</v>
      </c>
      <c r="T634" s="115">
        <v>0.0442</v>
      </c>
      <c r="U634" s="115">
        <v>0.0387</v>
      </c>
      <c r="V634" s="115">
        <v>0.0424</v>
      </c>
      <c r="W634" s="115">
        <v>0.022576153846153846</v>
      </c>
      <c r="X634" s="115">
        <v>0.0311</v>
      </c>
      <c r="Y634" s="115">
        <v>0.0436</v>
      </c>
      <c r="Z634" s="115">
        <v>0.0502</v>
      </c>
      <c r="AA634" s="115">
        <v>0.054354</v>
      </c>
      <c r="AB634" s="115">
        <v>0.0341</v>
      </c>
      <c r="AC634" s="115">
        <v>0.0526</v>
      </c>
      <c r="AD634" s="115">
        <v>0.0562</v>
      </c>
      <c r="AE634" s="115">
        <v>0.0447</v>
      </c>
      <c r="AF634" s="115">
        <v>0.0379</v>
      </c>
      <c r="AG634" s="115">
        <v>0.0333</v>
      </c>
      <c r="AH634" s="115">
        <v>0.0345</v>
      </c>
      <c r="AJ634" s="115">
        <v>0.0414</v>
      </c>
    </row>
    <row r="635" ht="12.0" customHeight="1">
      <c r="A635" s="109"/>
      <c r="B635" s="44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J635" s="41"/>
    </row>
    <row r="636" ht="12.0" customHeight="1">
      <c r="A636" s="109"/>
      <c r="B636" s="44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J636" s="41"/>
    </row>
    <row r="637" ht="12.0" customHeight="1">
      <c r="A637" s="111">
        <v>4.0</v>
      </c>
      <c r="B637" s="79" t="s">
        <v>295</v>
      </c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J637" s="41"/>
    </row>
    <row r="638" ht="12.0" customHeight="1">
      <c r="A638" s="111"/>
      <c r="B638" s="4" t="str">
        <f>+B112</f>
        <v>Operating surplus</v>
      </c>
      <c r="C638" s="72">
        <v>14013.0</v>
      </c>
      <c r="D638" s="72">
        <v>269.0</v>
      </c>
      <c r="E638" s="72">
        <v>2878.3061500000003</v>
      </c>
      <c r="F638" s="72">
        <v>6032.0</v>
      </c>
      <c r="G638" s="72">
        <v>13777.0</v>
      </c>
      <c r="H638" s="72">
        <v>2048.0</v>
      </c>
      <c r="I638" s="72">
        <v>-2134.0</v>
      </c>
      <c r="J638" s="72">
        <v>7407.0</v>
      </c>
      <c r="K638" s="72">
        <v>4567.0</v>
      </c>
      <c r="L638" s="72">
        <v>172.0</v>
      </c>
      <c r="M638" s="72">
        <v>6458.0</v>
      </c>
      <c r="N638" s="72">
        <v>4749.0</v>
      </c>
      <c r="O638" s="72">
        <v>12216.163</v>
      </c>
      <c r="P638" s="72">
        <v>2242.0</v>
      </c>
      <c r="Q638" s="72">
        <v>2696.0</v>
      </c>
      <c r="R638" s="72">
        <v>5312.0</v>
      </c>
      <c r="S638" s="72">
        <v>7951.0</v>
      </c>
      <c r="T638" s="72">
        <v>7018.0</v>
      </c>
      <c r="U638" s="72">
        <v>1751.71</v>
      </c>
      <c r="V638" s="72">
        <v>1349.0</v>
      </c>
      <c r="W638" s="72">
        <v>3031.0</v>
      </c>
      <c r="X638" s="72">
        <v>12403.0</v>
      </c>
      <c r="Y638" s="72">
        <v>5134.0</v>
      </c>
      <c r="Z638" s="72">
        <v>36633.0</v>
      </c>
      <c r="AA638" s="72">
        <v>51.14099999999962</v>
      </c>
      <c r="AB638" s="72">
        <v>2343.0</v>
      </c>
      <c r="AC638" s="72">
        <v>8637.0</v>
      </c>
      <c r="AD638" s="72">
        <v>12955.0</v>
      </c>
      <c r="AE638" s="72">
        <v>9384.0</v>
      </c>
      <c r="AF638" s="72">
        <v>12397.0</v>
      </c>
      <c r="AG638" s="72">
        <v>2310.0</v>
      </c>
      <c r="AH638" s="72">
        <v>17113.0</v>
      </c>
      <c r="AJ638" s="72">
        <f>+AJ112</f>
        <v>223163.3202</v>
      </c>
    </row>
    <row r="639" ht="12.0" customHeight="1">
      <c r="A639" s="111"/>
      <c r="B639" s="4" t="str">
        <f>+B444</f>
        <v>Depreciation of housing properties</v>
      </c>
      <c r="C639" s="39">
        <v>10809.0</v>
      </c>
      <c r="D639" s="39">
        <v>0.0</v>
      </c>
      <c r="E639" s="39">
        <v>4327.95937</v>
      </c>
      <c r="F639" s="39">
        <v>6549.0</v>
      </c>
      <c r="G639" s="39">
        <v>5733.0</v>
      </c>
      <c r="H639" s="39">
        <v>1119.0</v>
      </c>
      <c r="I639" s="39">
        <v>11616.0</v>
      </c>
      <c r="J639" s="39">
        <v>4378.0</v>
      </c>
      <c r="K639" s="39">
        <v>3955.0</v>
      </c>
      <c r="L639" s="39">
        <v>137.0</v>
      </c>
      <c r="M639" s="39">
        <v>3197.0</v>
      </c>
      <c r="N639" s="39">
        <v>3977.0</v>
      </c>
      <c r="O639" s="39">
        <v>6864.005</v>
      </c>
      <c r="P639" s="39">
        <v>2365.0</v>
      </c>
      <c r="Q639" s="39">
        <v>1383.0</v>
      </c>
      <c r="R639" s="39">
        <v>4240.0</v>
      </c>
      <c r="S639" s="39">
        <v>7626.0</v>
      </c>
      <c r="T639" s="39">
        <v>4696.0</v>
      </c>
      <c r="U639" s="39">
        <v>1121.2</v>
      </c>
      <c r="V639" s="39">
        <v>5521.0</v>
      </c>
      <c r="W639" s="39">
        <v>6374.0</v>
      </c>
      <c r="X639" s="39">
        <v>9234.0</v>
      </c>
      <c r="Y639" s="39">
        <v>3126.0</v>
      </c>
      <c r="Z639" s="39">
        <v>19825.0</v>
      </c>
      <c r="AA639" s="39">
        <v>113.187</v>
      </c>
      <c r="AB639" s="39">
        <v>1804.0</v>
      </c>
      <c r="AC639" s="39">
        <v>5091.0</v>
      </c>
      <c r="AD639" s="39">
        <v>12343.0</v>
      </c>
      <c r="AE639" s="39">
        <v>11314.0</v>
      </c>
      <c r="AF639" s="39">
        <v>9457.0</v>
      </c>
      <c r="AG639" s="39">
        <v>6658.0</v>
      </c>
      <c r="AH639" s="39">
        <v>13115.0</v>
      </c>
      <c r="AJ639" s="39">
        <f>+AJ444</f>
        <v>188068.3514</v>
      </c>
    </row>
    <row r="640" ht="12.0" customHeight="1">
      <c r="A640" s="111"/>
      <c r="B640" s="4" t="str">
        <f>+B319</f>
        <v>Amortised Grants</v>
      </c>
      <c r="C640" s="39">
        <v>-1489.0</v>
      </c>
      <c r="D640" s="39">
        <v>-88.0</v>
      </c>
      <c r="E640" s="39">
        <v>-1365.9942600000006</v>
      </c>
      <c r="F640" s="39">
        <v>-1329.0</v>
      </c>
      <c r="G640" s="39">
        <v>-3186.0</v>
      </c>
      <c r="H640" s="39">
        <v>-469.0</v>
      </c>
      <c r="I640" s="39">
        <v>-3707.0</v>
      </c>
      <c r="J640" s="39">
        <v>-1215.0</v>
      </c>
      <c r="K640" s="39">
        <v>-2174.0</v>
      </c>
      <c r="L640" s="39">
        <v>-57.0</v>
      </c>
      <c r="M640" s="39">
        <v>-1623.0</v>
      </c>
      <c r="N640" s="39">
        <v>-541.0</v>
      </c>
      <c r="O640" s="39">
        <v>-2299.934</v>
      </c>
      <c r="P640" s="39">
        <v>-625.0</v>
      </c>
      <c r="Q640" s="39">
        <v>-767.0</v>
      </c>
      <c r="R640" s="39">
        <v>-2801.0</v>
      </c>
      <c r="S640" s="39">
        <v>-2507.0</v>
      </c>
      <c r="T640" s="39">
        <v>-1469.0</v>
      </c>
      <c r="U640" s="39">
        <v>-559.31</v>
      </c>
      <c r="V640" s="39">
        <v>-2453.0</v>
      </c>
      <c r="W640" s="39">
        <v>-2696.0</v>
      </c>
      <c r="X640" s="39">
        <v>-5094.0</v>
      </c>
      <c r="Y640" s="39">
        <v>-1177.0</v>
      </c>
      <c r="Z640" s="39">
        <v>-8172.0</v>
      </c>
      <c r="AA640" s="39">
        <v>-70.311</v>
      </c>
      <c r="AB640" s="39">
        <v>-830.0</v>
      </c>
      <c r="AC640" s="39">
        <v>-1577.0</v>
      </c>
      <c r="AD640" s="39">
        <v>-982.0</v>
      </c>
      <c r="AE640" s="39">
        <v>0.0</v>
      </c>
      <c r="AF640" s="39">
        <v>-2979.0</v>
      </c>
      <c r="AG640" s="39">
        <v>-1096.0</v>
      </c>
      <c r="AH640" s="39">
        <v>-3693.0</v>
      </c>
      <c r="AJ640" s="39">
        <f>-AJ319</f>
        <v>-59091.54926</v>
      </c>
    </row>
    <row r="641" ht="12.0" customHeight="1">
      <c r="A641" s="111"/>
      <c r="B641" s="4" t="str">
        <f>+B96</f>
        <v>Total Capitalised Major Repairs net of Grant</v>
      </c>
      <c r="C641" s="39">
        <v>-10723.0</v>
      </c>
      <c r="D641" s="39">
        <v>-636.0</v>
      </c>
      <c r="E641" s="39">
        <v>-5557.010030000001</v>
      </c>
      <c r="F641" s="39">
        <v>-5666.0</v>
      </c>
      <c r="G641" s="39">
        <v>-5940.0</v>
      </c>
      <c r="H641" s="39">
        <v>-3446.0</v>
      </c>
      <c r="I641" s="39">
        <v>-15515.0</v>
      </c>
      <c r="J641" s="39">
        <v>-5210.0</v>
      </c>
      <c r="K641" s="39">
        <v>-3206.0</v>
      </c>
      <c r="L641" s="39">
        <v>-12.0</v>
      </c>
      <c r="M641" s="39">
        <v>-1327.0</v>
      </c>
      <c r="N641" s="39">
        <v>-3272.0</v>
      </c>
      <c r="O641" s="39">
        <v>-4337.758</v>
      </c>
      <c r="P641" s="39">
        <v>-1136.0</v>
      </c>
      <c r="Q641" s="39">
        <v>-756.0</v>
      </c>
      <c r="R641" s="39">
        <v>-2980.0</v>
      </c>
      <c r="S641" s="39">
        <v>-11740.0</v>
      </c>
      <c r="T641" s="39">
        <v>-328.0</v>
      </c>
      <c r="U641" s="39">
        <v>-44.22000000000003</v>
      </c>
      <c r="V641" s="39">
        <v>-7946.0</v>
      </c>
      <c r="W641" s="39">
        <v>-5092.0</v>
      </c>
      <c r="X641" s="39">
        <v>-17346.0</v>
      </c>
      <c r="Y641" s="39">
        <v>-5042.0</v>
      </c>
      <c r="Z641" s="39">
        <v>-34558.0</v>
      </c>
      <c r="AA641" s="39">
        <v>-247.81599999999997</v>
      </c>
      <c r="AB641" s="39">
        <v>-1600.0</v>
      </c>
      <c r="AC641" s="39">
        <v>-4454.0</v>
      </c>
      <c r="AD641" s="39">
        <v>-9843.0</v>
      </c>
      <c r="AE641" s="39">
        <v>-15477.0</v>
      </c>
      <c r="AF641" s="39">
        <v>-8931.0</v>
      </c>
      <c r="AG641" s="39">
        <v>-11036.0</v>
      </c>
      <c r="AH641" s="39">
        <v>-7935.0</v>
      </c>
      <c r="AJ641" s="39">
        <f>-AJ96</f>
        <v>-211339.804</v>
      </c>
    </row>
    <row r="642" ht="12.0" customHeight="1">
      <c r="A642" s="109"/>
      <c r="B642" s="4" t="s">
        <v>296</v>
      </c>
      <c r="C642" s="39">
        <v>0.0</v>
      </c>
      <c r="D642" s="39">
        <v>0.0</v>
      </c>
      <c r="E642" s="39">
        <v>0.0</v>
      </c>
      <c r="F642" s="39">
        <v>0.0</v>
      </c>
      <c r="G642" s="39">
        <v>34.0</v>
      </c>
      <c r="H642" s="39">
        <v>0.0</v>
      </c>
      <c r="I642" s="39">
        <v>0.0</v>
      </c>
      <c r="J642" s="39">
        <v>0.0</v>
      </c>
      <c r="K642" s="39">
        <v>0.0</v>
      </c>
      <c r="L642" s="39">
        <v>0.0</v>
      </c>
      <c r="M642" s="39">
        <v>0.0</v>
      </c>
      <c r="N642" s="39">
        <v>399.0</v>
      </c>
      <c r="O642" s="39">
        <v>1326.718</v>
      </c>
      <c r="P642" s="39">
        <v>0.0</v>
      </c>
      <c r="Q642" s="39">
        <v>0.0</v>
      </c>
      <c r="R642" s="39">
        <v>0.0</v>
      </c>
      <c r="S642" s="39">
        <v>0.0</v>
      </c>
      <c r="T642" s="39">
        <v>0.0</v>
      </c>
      <c r="U642" s="39">
        <v>94.0</v>
      </c>
      <c r="V642" s="39">
        <v>459.0</v>
      </c>
      <c r="W642" s="39">
        <v>0.0</v>
      </c>
      <c r="X642" s="39">
        <v>162.0</v>
      </c>
      <c r="Y642" s="39">
        <v>0.0</v>
      </c>
      <c r="Z642" s="39">
        <v>0.0</v>
      </c>
      <c r="AA642" s="39">
        <v>0.0</v>
      </c>
      <c r="AB642" s="39">
        <v>0.0</v>
      </c>
      <c r="AC642" s="39">
        <v>0.0</v>
      </c>
      <c r="AD642" s="39">
        <v>0.0</v>
      </c>
      <c r="AE642" s="39">
        <v>0.0</v>
      </c>
      <c r="AF642" s="39">
        <v>17.0</v>
      </c>
      <c r="AG642" s="39">
        <v>0.0</v>
      </c>
      <c r="AH642" s="39">
        <v>0.0</v>
      </c>
      <c r="AJ642" s="39">
        <f>SUM(C642:AH642)</f>
        <v>2491.718</v>
      </c>
    </row>
    <row r="643" ht="12.0" customHeight="1">
      <c r="A643" s="109"/>
      <c r="B643" s="44" t="s">
        <v>297</v>
      </c>
      <c r="C643" s="39">
        <v>12610.0</v>
      </c>
      <c r="D643" s="39">
        <v>-455.0</v>
      </c>
      <c r="E643" s="39">
        <v>283.26122999999825</v>
      </c>
      <c r="F643" s="39">
        <v>5586.0</v>
      </c>
      <c r="G643" s="39">
        <v>10418.0</v>
      </c>
      <c r="H643" s="39">
        <v>-748.0</v>
      </c>
      <c r="I643" s="39">
        <v>-9740.0</v>
      </c>
      <c r="J643" s="39">
        <v>5360.0</v>
      </c>
      <c r="K643" s="39">
        <v>3142.0</v>
      </c>
      <c r="L643" s="39">
        <v>240.0</v>
      </c>
      <c r="M643" s="39">
        <v>6705.0</v>
      </c>
      <c r="N643" s="39">
        <v>5312.0</v>
      </c>
      <c r="O643" s="39">
        <v>13769.194000000001</v>
      </c>
      <c r="P643" s="39">
        <v>2846.0</v>
      </c>
      <c r="Q643" s="39">
        <v>2556.0</v>
      </c>
      <c r="R643" s="39">
        <v>3771.0</v>
      </c>
      <c r="S643" s="39">
        <v>1330.0</v>
      </c>
      <c r="T643" s="39">
        <v>9917.0</v>
      </c>
      <c r="U643" s="39">
        <v>2363.38</v>
      </c>
      <c r="V643" s="39">
        <v>-3070.0</v>
      </c>
      <c r="W643" s="39">
        <v>1617.0</v>
      </c>
      <c r="X643" s="39">
        <v>-641.0</v>
      </c>
      <c r="Y643" s="39">
        <v>2041.0</v>
      </c>
      <c r="Z643" s="39">
        <v>13728.0</v>
      </c>
      <c r="AA643" s="39">
        <v>-153.79900000000035</v>
      </c>
      <c r="AB643" s="39">
        <v>1717.0</v>
      </c>
      <c r="AC643" s="39">
        <v>7697.0</v>
      </c>
      <c r="AD643" s="39">
        <v>14473.0</v>
      </c>
      <c r="AE643" s="39">
        <v>5221.0</v>
      </c>
      <c r="AF643" s="39">
        <v>9961.0</v>
      </c>
      <c r="AG643" s="39">
        <v>-3164.0</v>
      </c>
      <c r="AH643" s="39">
        <v>18600.0</v>
      </c>
      <c r="AJ643" s="39">
        <f>SUM(AJ638:AJ642)</f>
        <v>143292.0362</v>
      </c>
    </row>
    <row r="644" ht="12.0" customHeight="1">
      <c r="A644" s="109"/>
      <c r="B644" s="44"/>
      <c r="C644" s="116">
        <f t="shared" ref="C644:H644" si="63">+C641+C96</f>
        <v>0</v>
      </c>
      <c r="D644" s="116">
        <f t="shared" si="63"/>
        <v>0</v>
      </c>
      <c r="E644" s="116">
        <f t="shared" si="63"/>
        <v>0</v>
      </c>
      <c r="F644" s="116">
        <f t="shared" si="63"/>
        <v>0</v>
      </c>
      <c r="G644" s="116">
        <f t="shared" si="63"/>
        <v>0</v>
      </c>
      <c r="H644" s="116">
        <f t="shared" si="63"/>
        <v>0</v>
      </c>
      <c r="I644" s="116"/>
      <c r="J644" s="116">
        <f t="shared" ref="J644:O644" si="64">+J641+J96</f>
        <v>0</v>
      </c>
      <c r="K644" s="116">
        <f t="shared" si="64"/>
        <v>0</v>
      </c>
      <c r="L644" s="116">
        <f t="shared" si="64"/>
        <v>0</v>
      </c>
      <c r="M644" s="116">
        <f t="shared" si="64"/>
        <v>0</v>
      </c>
      <c r="N644" s="116">
        <f t="shared" si="64"/>
        <v>0</v>
      </c>
      <c r="O644" s="116">
        <f t="shared" si="64"/>
        <v>0</v>
      </c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  <c r="AA644" s="116"/>
      <c r="AB644" s="116"/>
      <c r="AC644" s="116"/>
      <c r="AD644" s="116"/>
      <c r="AE644" s="116"/>
      <c r="AF644" s="116"/>
      <c r="AG644" s="116"/>
      <c r="AH644" s="116"/>
      <c r="AJ644" s="44"/>
    </row>
    <row r="645" ht="12.0" customHeight="1">
      <c r="A645" s="109"/>
      <c r="B645" s="98" t="s">
        <v>298</v>
      </c>
      <c r="C645" s="72">
        <v>-196.0</v>
      </c>
      <c r="D645" s="72">
        <v>-51.0</v>
      </c>
      <c r="E645" s="72">
        <v>-721.5469700000001</v>
      </c>
      <c r="F645" s="72">
        <v>-372.0</v>
      </c>
      <c r="G645" s="72">
        <v>-1273.0</v>
      </c>
      <c r="H645" s="72">
        <v>-90.0</v>
      </c>
      <c r="I645" s="72">
        <v>-1222.0</v>
      </c>
      <c r="J645" s="72">
        <v>-352.0</v>
      </c>
      <c r="K645" s="72">
        <v>-793.0</v>
      </c>
      <c r="L645" s="72">
        <v>-25.0</v>
      </c>
      <c r="M645" s="72">
        <v>-385.0</v>
      </c>
      <c r="N645" s="72">
        <v>-198.0</v>
      </c>
      <c r="O645" s="72">
        <v>-1658.941</v>
      </c>
      <c r="P645" s="72">
        <v>-1.0</v>
      </c>
      <c r="Q645" s="72">
        <v>-38.0</v>
      </c>
      <c r="R645" s="72">
        <v>-173.0</v>
      </c>
      <c r="S645" s="72">
        <v>-399.0</v>
      </c>
      <c r="T645" s="72">
        <v>-560.0</v>
      </c>
      <c r="U645" s="72">
        <v>-442.44</v>
      </c>
      <c r="V645" s="72">
        <v>-537.0</v>
      </c>
      <c r="W645" s="72">
        <v>-1244.0</v>
      </c>
      <c r="X645" s="72">
        <v>-4232.0</v>
      </c>
      <c r="Y645" s="72">
        <v>-28.0</v>
      </c>
      <c r="Z645" s="72">
        <v>-3880.0</v>
      </c>
      <c r="AA645" s="72">
        <v>-43.729</v>
      </c>
      <c r="AB645" s="72">
        <v>-501.0</v>
      </c>
      <c r="AC645" s="72">
        <v>-136.0</v>
      </c>
      <c r="AD645" s="72">
        <v>-539.0</v>
      </c>
      <c r="AE645" s="72">
        <v>-350.0</v>
      </c>
      <c r="AF645" s="72">
        <v>-1485.0</v>
      </c>
      <c r="AG645" s="72">
        <v>-359.0</v>
      </c>
      <c r="AH645" s="72">
        <v>-5641.0</v>
      </c>
      <c r="AJ645" s="72">
        <f>-AJ146</f>
        <v>-27926.65697</v>
      </c>
    </row>
    <row r="646" ht="12.0" customHeight="1">
      <c r="A646" s="109"/>
      <c r="B646" s="4" t="s">
        <v>299</v>
      </c>
      <c r="C646" s="39">
        <v>5612.0</v>
      </c>
      <c r="D646" s="39">
        <v>80.0</v>
      </c>
      <c r="E646" s="39">
        <v>3000.119</v>
      </c>
      <c r="F646" s="39">
        <v>3289.0</v>
      </c>
      <c r="G646" s="39">
        <v>11444.0</v>
      </c>
      <c r="H646" s="39">
        <v>920.0</v>
      </c>
      <c r="I646" s="39">
        <v>3198.0</v>
      </c>
      <c r="J646" s="39">
        <v>5324.0</v>
      </c>
      <c r="K646" s="39">
        <v>2382.0</v>
      </c>
      <c r="L646" s="39">
        <v>42.0</v>
      </c>
      <c r="M646" s="39">
        <v>4558.0</v>
      </c>
      <c r="N646" s="39">
        <v>4123.0</v>
      </c>
      <c r="O646" s="39">
        <v>8567.57</v>
      </c>
      <c r="P646" s="39">
        <v>1740.0</v>
      </c>
      <c r="Q646" s="39">
        <v>1209.0</v>
      </c>
      <c r="R646" s="39">
        <v>4250.0</v>
      </c>
      <c r="S646" s="39">
        <v>5769.0</v>
      </c>
      <c r="T646" s="39">
        <v>6079.0</v>
      </c>
      <c r="U646" s="39">
        <v>824.86</v>
      </c>
      <c r="V646" s="39">
        <v>1008.0</v>
      </c>
      <c r="W646" s="39">
        <v>1624.0</v>
      </c>
      <c r="X646" s="39">
        <v>4326.0</v>
      </c>
      <c r="Y646" s="39">
        <v>3404.0</v>
      </c>
      <c r="Z646" s="39">
        <v>33967.0</v>
      </c>
      <c r="AA646" s="39">
        <v>28.55</v>
      </c>
      <c r="AB646" s="39">
        <v>1861.0</v>
      </c>
      <c r="AC646" s="39">
        <v>4485.0</v>
      </c>
      <c r="AD646" s="39">
        <v>10515.0</v>
      </c>
      <c r="AE646" s="39">
        <v>3978.0</v>
      </c>
      <c r="AF646" s="39">
        <v>9578.0</v>
      </c>
      <c r="AG646" s="39">
        <v>2443.0</v>
      </c>
      <c r="AH646" s="39">
        <v>10054.0</v>
      </c>
      <c r="AJ646" s="39">
        <f>+AJ151</f>
        <v>159683.099</v>
      </c>
    </row>
    <row r="647" ht="12.0" customHeight="1">
      <c r="A647" s="109"/>
      <c r="B647" s="4" t="s">
        <v>300</v>
      </c>
      <c r="C647" s="39">
        <v>5416.0</v>
      </c>
      <c r="D647" s="39">
        <v>29.0</v>
      </c>
      <c r="E647" s="39">
        <v>2278.5720300000003</v>
      </c>
      <c r="F647" s="39">
        <v>2917.0</v>
      </c>
      <c r="G647" s="39">
        <v>10171.0</v>
      </c>
      <c r="H647" s="39">
        <v>830.0</v>
      </c>
      <c r="I647" s="39">
        <v>1976.0</v>
      </c>
      <c r="J647" s="39">
        <v>4972.0</v>
      </c>
      <c r="K647" s="39">
        <v>1589.0</v>
      </c>
      <c r="L647" s="39">
        <v>17.0</v>
      </c>
      <c r="M647" s="39">
        <v>4173.0</v>
      </c>
      <c r="N647" s="39">
        <v>3925.0</v>
      </c>
      <c r="O647" s="39">
        <v>6908.629</v>
      </c>
      <c r="P647" s="39">
        <v>1739.0</v>
      </c>
      <c r="Q647" s="39">
        <v>1171.0</v>
      </c>
      <c r="R647" s="39">
        <v>4077.0</v>
      </c>
      <c r="S647" s="39">
        <v>5370.0</v>
      </c>
      <c r="T647" s="39">
        <v>5519.0</v>
      </c>
      <c r="U647" s="39">
        <v>382.42</v>
      </c>
      <c r="V647" s="39">
        <v>471.0</v>
      </c>
      <c r="W647" s="39">
        <v>380.0</v>
      </c>
      <c r="X647" s="39">
        <v>94.0</v>
      </c>
      <c r="Y647" s="39">
        <v>3376.0</v>
      </c>
      <c r="Z647" s="39">
        <v>30087.0</v>
      </c>
      <c r="AA647" s="39">
        <v>-15.178999999999998</v>
      </c>
      <c r="AB647" s="39">
        <v>1360.0</v>
      </c>
      <c r="AC647" s="39">
        <v>4349.0</v>
      </c>
      <c r="AD647" s="39">
        <v>9976.0</v>
      </c>
      <c r="AE647" s="39">
        <v>3628.0</v>
      </c>
      <c r="AF647" s="39">
        <v>8093.0</v>
      </c>
      <c r="AG647" s="39">
        <v>2084.0</v>
      </c>
      <c r="AH647" s="39">
        <v>4413.0</v>
      </c>
      <c r="AJ647" s="39">
        <f>SUM(AJ645:AJ646)</f>
        <v>131756.442</v>
      </c>
    </row>
    <row r="648" ht="12.0" customHeight="1">
      <c r="A648" s="109"/>
      <c r="B648" s="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J648" s="44"/>
    </row>
    <row r="649" ht="12.0" customHeight="1">
      <c r="A649" s="109"/>
      <c r="B649" s="112" t="s">
        <v>288</v>
      </c>
      <c r="C649" s="117">
        <v>2.3282865583456425</v>
      </c>
      <c r="D649" s="117">
        <v>-15.689655172413794</v>
      </c>
      <c r="E649" s="117">
        <v>0.12431524054124293</v>
      </c>
      <c r="F649" s="117">
        <v>1.9149811450119987</v>
      </c>
      <c r="G649" s="117">
        <v>1.0242847310982204</v>
      </c>
      <c r="H649" s="117">
        <v>-0.9012048192771084</v>
      </c>
      <c r="I649" s="117">
        <v>-4.92914979757085</v>
      </c>
      <c r="J649" s="117">
        <v>1.078037007240547</v>
      </c>
      <c r="K649" s="117">
        <v>1.9773442416614222</v>
      </c>
      <c r="L649" s="117">
        <v>14.117647058823529</v>
      </c>
      <c r="M649" s="117">
        <v>1.6067577282530554</v>
      </c>
      <c r="N649" s="117">
        <v>1.353375796178344</v>
      </c>
      <c r="O649" s="117">
        <v>1.9930429033025223</v>
      </c>
      <c r="P649" s="117">
        <v>1.6365727429557217</v>
      </c>
      <c r="Q649" s="117">
        <v>2.1827497865072587</v>
      </c>
      <c r="R649" s="117">
        <v>0.9249448123620309</v>
      </c>
      <c r="S649" s="117">
        <v>0.24767225325884543</v>
      </c>
      <c r="T649" s="117">
        <v>1.796883493386483</v>
      </c>
      <c r="U649" s="117">
        <v>6.180063804194341</v>
      </c>
      <c r="V649" s="117">
        <v>-6.518046709129512</v>
      </c>
      <c r="W649" s="117">
        <v>4.255263157894737</v>
      </c>
      <c r="X649" s="117">
        <v>-6.819148936170213</v>
      </c>
      <c r="Y649" s="117">
        <v>0.6045616113744076</v>
      </c>
      <c r="Z649" s="117">
        <v>0.4562767972878652</v>
      </c>
      <c r="AA649" s="117">
        <v>10.132353910007271</v>
      </c>
      <c r="AB649" s="117">
        <v>1.2625</v>
      </c>
      <c r="AC649" s="117">
        <v>1.7698321453207635</v>
      </c>
      <c r="AD649" s="117">
        <v>1.4507818765036087</v>
      </c>
      <c r="AE649" s="117">
        <v>1.439084895259096</v>
      </c>
      <c r="AF649" s="117">
        <v>1.2308167552205609</v>
      </c>
      <c r="AG649" s="117">
        <v>-1.5182341650671785</v>
      </c>
      <c r="AH649" s="117">
        <v>4.214819850441876</v>
      </c>
      <c r="AJ649" s="117">
        <f>+AJ643/AJ647</f>
        <v>1.087552411</v>
      </c>
    </row>
    <row r="650" ht="12.0" customHeight="1">
      <c r="A650" s="109"/>
      <c r="B650" s="4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J650" s="41"/>
    </row>
    <row r="651" ht="12.0" customHeight="1">
      <c r="A651" s="109"/>
      <c r="B651" s="4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J651" s="41"/>
    </row>
    <row r="652" ht="12.0" customHeight="1">
      <c r="A652" s="111">
        <v>5.0</v>
      </c>
      <c r="B652" s="79" t="s">
        <v>301</v>
      </c>
      <c r="C652" s="55" t="s">
        <v>2</v>
      </c>
      <c r="D652" s="55" t="s">
        <v>2</v>
      </c>
      <c r="E652" s="55" t="s">
        <v>2</v>
      </c>
      <c r="F652" s="55" t="s">
        <v>2</v>
      </c>
      <c r="G652" s="55" t="s">
        <v>2</v>
      </c>
      <c r="H652" s="55" t="s">
        <v>2</v>
      </c>
      <c r="I652" s="55" t="s">
        <v>2</v>
      </c>
      <c r="J652" s="55" t="s">
        <v>2</v>
      </c>
      <c r="K652" s="55" t="s">
        <v>2</v>
      </c>
      <c r="L652" s="55" t="s">
        <v>2</v>
      </c>
      <c r="M652" s="55" t="s">
        <v>2</v>
      </c>
      <c r="N652" s="55" t="s">
        <v>2</v>
      </c>
      <c r="O652" s="55" t="s">
        <v>2</v>
      </c>
      <c r="P652" s="55" t="s">
        <v>2</v>
      </c>
      <c r="Q652" s="55" t="s">
        <v>2</v>
      </c>
      <c r="R652" s="55" t="s">
        <v>2</v>
      </c>
      <c r="S652" s="55" t="s">
        <v>2</v>
      </c>
      <c r="T652" s="55" t="s">
        <v>2</v>
      </c>
      <c r="U652" s="55" t="s">
        <v>2</v>
      </c>
      <c r="V652" s="55" t="s">
        <v>2</v>
      </c>
      <c r="W652" s="55" t="s">
        <v>2</v>
      </c>
      <c r="X652" s="55" t="s">
        <v>2</v>
      </c>
      <c r="Y652" s="55" t="s">
        <v>2</v>
      </c>
      <c r="Z652" s="55" t="s">
        <v>2</v>
      </c>
      <c r="AA652" s="55" t="s">
        <v>2</v>
      </c>
      <c r="AB652" s="55" t="s">
        <v>2</v>
      </c>
      <c r="AC652" s="55" t="s">
        <v>2</v>
      </c>
      <c r="AD652" s="55" t="s">
        <v>2</v>
      </c>
      <c r="AE652" s="55" t="s">
        <v>2</v>
      </c>
      <c r="AF652" s="55" t="s">
        <v>2</v>
      </c>
      <c r="AG652" s="55" t="s">
        <v>2</v>
      </c>
      <c r="AH652" s="55" t="s">
        <v>2</v>
      </c>
      <c r="AJ652" s="55" t="str">
        <f>+AJ$7</f>
        <v>2024/25</v>
      </c>
    </row>
    <row r="653" ht="12.0" customHeight="1">
      <c r="A653" s="109"/>
      <c r="B653" s="4"/>
      <c r="C653" s="74" t="s">
        <v>44</v>
      </c>
      <c r="D653" s="74" t="s">
        <v>44</v>
      </c>
      <c r="E653" s="74" t="s">
        <v>44</v>
      </c>
      <c r="F653" s="74" t="s">
        <v>44</v>
      </c>
      <c r="G653" s="74" t="s">
        <v>44</v>
      </c>
      <c r="H653" s="74" t="s">
        <v>44</v>
      </c>
      <c r="I653" s="74" t="s">
        <v>44</v>
      </c>
      <c r="J653" s="74" t="s">
        <v>44</v>
      </c>
      <c r="K653" s="74" t="s">
        <v>44</v>
      </c>
      <c r="L653" s="74" t="s">
        <v>44</v>
      </c>
      <c r="M653" s="74" t="s">
        <v>44</v>
      </c>
      <c r="N653" s="74" t="s">
        <v>44</v>
      </c>
      <c r="O653" s="74" t="s">
        <v>44</v>
      </c>
      <c r="P653" s="74" t="s">
        <v>44</v>
      </c>
      <c r="Q653" s="74" t="s">
        <v>44</v>
      </c>
      <c r="R653" s="74" t="s">
        <v>44</v>
      </c>
      <c r="S653" s="74" t="s">
        <v>44</v>
      </c>
      <c r="T653" s="74" t="s">
        <v>44</v>
      </c>
      <c r="U653" s="74" t="s">
        <v>44</v>
      </c>
      <c r="V653" s="74" t="s">
        <v>44</v>
      </c>
      <c r="W653" s="74" t="s">
        <v>44</v>
      </c>
      <c r="X653" s="74" t="s">
        <v>44</v>
      </c>
      <c r="Y653" s="74" t="s">
        <v>44</v>
      </c>
      <c r="Z653" s="74" t="s">
        <v>44</v>
      </c>
      <c r="AA653" s="74" t="s">
        <v>44</v>
      </c>
      <c r="AB653" s="74" t="s">
        <v>44</v>
      </c>
      <c r="AC653" s="74" t="s">
        <v>44</v>
      </c>
      <c r="AD653" s="74" t="s">
        <v>44</v>
      </c>
      <c r="AE653" s="74" t="s">
        <v>44</v>
      </c>
      <c r="AF653" s="74" t="s">
        <v>44</v>
      </c>
      <c r="AG653" s="74" t="s">
        <v>44</v>
      </c>
      <c r="AH653" s="74" t="s">
        <v>44</v>
      </c>
      <c r="AJ653" s="74" t="s">
        <v>44</v>
      </c>
    </row>
    <row r="654" ht="12.0" customHeight="1">
      <c r="A654" s="109"/>
      <c r="B654" s="44" t="s">
        <v>302</v>
      </c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J654" s="42"/>
    </row>
    <row r="655" ht="12.0" customHeight="1">
      <c r="A655" s="109"/>
      <c r="B655" s="4" t="str">
        <f t="shared" ref="B655:B659" si="65">+B331</f>
        <v>Management</v>
      </c>
      <c r="C655" s="39">
        <v>10985.0</v>
      </c>
      <c r="D655" s="39">
        <v>578.0</v>
      </c>
      <c r="E655" s="39">
        <v>3604.122880135167</v>
      </c>
      <c r="F655" s="39">
        <v>6275.0</v>
      </c>
      <c r="G655" s="39">
        <v>13480.0</v>
      </c>
      <c r="H655" s="39">
        <v>713.0</v>
      </c>
      <c r="I655" s="39">
        <v>8259.0</v>
      </c>
      <c r="J655" s="39">
        <v>5807.0</v>
      </c>
      <c r="K655" s="39">
        <v>5731.0</v>
      </c>
      <c r="L655" s="39">
        <v>0.0</v>
      </c>
      <c r="M655" s="39">
        <v>3485.0</v>
      </c>
      <c r="N655" s="39">
        <v>5581.0</v>
      </c>
      <c r="O655" s="39">
        <v>6455.583</v>
      </c>
      <c r="P655" s="39">
        <v>2385.0</v>
      </c>
      <c r="Q655" s="39">
        <v>0.0</v>
      </c>
      <c r="R655" s="39">
        <v>4214.0</v>
      </c>
      <c r="S655" s="39">
        <v>10435.0</v>
      </c>
      <c r="T655" s="39">
        <v>6954.0</v>
      </c>
      <c r="U655" s="39">
        <v>1550.0</v>
      </c>
      <c r="V655" s="39">
        <v>5663.0</v>
      </c>
      <c r="W655" s="39">
        <v>4259.0</v>
      </c>
      <c r="X655" s="39">
        <v>8224.0</v>
      </c>
      <c r="Y655" s="39">
        <v>3492.0</v>
      </c>
      <c r="Z655" s="39">
        <v>25782.0</v>
      </c>
      <c r="AA655" s="39">
        <v>88.619</v>
      </c>
      <c r="AB655" s="39">
        <v>2329.0</v>
      </c>
      <c r="AC655" s="39">
        <v>9474.0</v>
      </c>
      <c r="AD655" s="39">
        <v>12087.0</v>
      </c>
      <c r="AE655" s="39">
        <v>21297.0</v>
      </c>
      <c r="AF655" s="39">
        <v>8674.0</v>
      </c>
      <c r="AG655" s="39">
        <v>13300.0</v>
      </c>
      <c r="AH655" s="39">
        <v>15304.0</v>
      </c>
      <c r="AJ655" s="39">
        <f t="shared" ref="AJ655:AJ660" si="66">+AJ331</f>
        <v>226465.3249</v>
      </c>
    </row>
    <row r="656" ht="12.0" customHeight="1">
      <c r="A656" s="109"/>
      <c r="B656" s="4" t="str">
        <f t="shared" si="65"/>
        <v>Service charges</v>
      </c>
      <c r="C656" s="39">
        <v>2511.0</v>
      </c>
      <c r="D656" s="39">
        <v>202.0</v>
      </c>
      <c r="E656" s="39">
        <v>2167.2087699490935</v>
      </c>
      <c r="F656" s="39">
        <v>1441.0</v>
      </c>
      <c r="G656" s="39">
        <v>5052.0</v>
      </c>
      <c r="H656" s="39">
        <v>440.0</v>
      </c>
      <c r="I656" s="39">
        <v>8412.0</v>
      </c>
      <c r="J656" s="39">
        <v>2556.0</v>
      </c>
      <c r="K656" s="39">
        <v>1829.0</v>
      </c>
      <c r="L656" s="39">
        <v>0.0</v>
      </c>
      <c r="M656" s="39">
        <v>1313.0</v>
      </c>
      <c r="N656" s="39">
        <v>1286.0</v>
      </c>
      <c r="O656" s="39">
        <v>9480.283</v>
      </c>
      <c r="P656" s="39">
        <v>651.0</v>
      </c>
      <c r="Q656" s="39">
        <v>0.0</v>
      </c>
      <c r="R656" s="39">
        <v>2754.0</v>
      </c>
      <c r="S656" s="39">
        <v>0.0</v>
      </c>
      <c r="T656" s="39">
        <v>2035.0</v>
      </c>
      <c r="U656" s="39">
        <v>194.07</v>
      </c>
      <c r="V656" s="39">
        <v>77.0</v>
      </c>
      <c r="W656" s="39">
        <v>1335.0</v>
      </c>
      <c r="X656" s="39">
        <v>4610.0</v>
      </c>
      <c r="Y656" s="39">
        <v>2828.0</v>
      </c>
      <c r="Z656" s="39">
        <v>5219.0</v>
      </c>
      <c r="AA656" s="39">
        <v>6.054</v>
      </c>
      <c r="AB656" s="39">
        <v>822.0</v>
      </c>
      <c r="AC656" s="39">
        <v>935.0</v>
      </c>
      <c r="AD656" s="39">
        <v>4258.0</v>
      </c>
      <c r="AE656" s="39">
        <v>1992.0</v>
      </c>
      <c r="AF656" s="39">
        <v>3798.0</v>
      </c>
      <c r="AG656" s="39">
        <v>1467.0</v>
      </c>
      <c r="AH656" s="39">
        <v>8943.0</v>
      </c>
      <c r="AJ656" s="39">
        <f t="shared" si="66"/>
        <v>78613.61577</v>
      </c>
    </row>
    <row r="657" ht="12.0" customHeight="1">
      <c r="A657" s="109"/>
      <c r="B657" s="4" t="str">
        <f t="shared" si="65"/>
        <v>Care/Support costs</v>
      </c>
      <c r="C657" s="39">
        <v>0.0</v>
      </c>
      <c r="D657" s="39">
        <v>0.0</v>
      </c>
      <c r="E657" s="39">
        <v>0.0</v>
      </c>
      <c r="F657" s="39">
        <v>0.0</v>
      </c>
      <c r="G657" s="39">
        <v>0.0</v>
      </c>
      <c r="H657" s="39">
        <v>0.0</v>
      </c>
      <c r="I657" s="39">
        <v>0.0</v>
      </c>
      <c r="J657" s="39">
        <v>0.0</v>
      </c>
      <c r="K657" s="39">
        <v>0.0</v>
      </c>
      <c r="L657" s="39">
        <v>0.0</v>
      </c>
      <c r="M657" s="39">
        <v>0.0</v>
      </c>
      <c r="N657" s="39">
        <v>0.0</v>
      </c>
      <c r="O657" s="39">
        <v>0.0</v>
      </c>
      <c r="P657" s="39">
        <v>0.0</v>
      </c>
      <c r="Q657" s="39">
        <v>0.0</v>
      </c>
      <c r="R657" s="39">
        <v>0.0</v>
      </c>
      <c r="S657" s="39">
        <v>0.0</v>
      </c>
      <c r="T657" s="39">
        <v>0.0</v>
      </c>
      <c r="U657" s="39">
        <v>0.0</v>
      </c>
      <c r="V657" s="39">
        <v>359.0</v>
      </c>
      <c r="W657" s="39">
        <v>0.0</v>
      </c>
      <c r="X657" s="39">
        <v>0.0</v>
      </c>
      <c r="Y657" s="39">
        <v>0.0</v>
      </c>
      <c r="Z657" s="39">
        <v>0.0</v>
      </c>
      <c r="AA657" s="39">
        <v>0.0</v>
      </c>
      <c r="AB657" s="39">
        <v>0.0</v>
      </c>
      <c r="AC657" s="39">
        <v>0.0</v>
      </c>
      <c r="AD657" s="39">
        <v>0.0</v>
      </c>
      <c r="AE657" s="39">
        <v>0.0</v>
      </c>
      <c r="AF657" s="39">
        <v>0.0</v>
      </c>
      <c r="AG657" s="39">
        <v>0.0</v>
      </c>
      <c r="AH657" s="39">
        <v>0.0</v>
      </c>
      <c r="AJ657" s="39">
        <f t="shared" si="66"/>
        <v>359</v>
      </c>
    </row>
    <row r="658" ht="12.0" customHeight="1">
      <c r="A658" s="109"/>
      <c r="B658" s="4" t="str">
        <f t="shared" si="65"/>
        <v>Reactive/routine maintenance (Day-To-Day)</v>
      </c>
      <c r="C658" s="39">
        <v>7818.0</v>
      </c>
      <c r="D658" s="39">
        <v>232.0</v>
      </c>
      <c r="E658" s="39">
        <v>7067.510349414698</v>
      </c>
      <c r="F658" s="39">
        <v>7314.0</v>
      </c>
      <c r="G658" s="39">
        <v>8432.0</v>
      </c>
      <c r="H658" s="39">
        <v>1904.0</v>
      </c>
      <c r="I658" s="39">
        <v>26754.0</v>
      </c>
      <c r="J658" s="39">
        <v>4694.0</v>
      </c>
      <c r="K658" s="39">
        <v>4617.0</v>
      </c>
      <c r="L658" s="39">
        <v>0.0</v>
      </c>
      <c r="M658" s="39">
        <v>4278.0</v>
      </c>
      <c r="N658" s="39">
        <v>3818.0</v>
      </c>
      <c r="O658" s="39">
        <v>9804.452</v>
      </c>
      <c r="P658" s="39">
        <v>3965.0</v>
      </c>
      <c r="Q658" s="39">
        <v>0.0</v>
      </c>
      <c r="R658" s="39">
        <v>6335.0</v>
      </c>
      <c r="S658" s="39">
        <v>7537.0</v>
      </c>
      <c r="T658" s="39">
        <v>7087.0</v>
      </c>
      <c r="U658" s="39">
        <v>1385.72</v>
      </c>
      <c r="V658" s="39">
        <v>8398.0</v>
      </c>
      <c r="W658" s="39">
        <v>9925.0</v>
      </c>
      <c r="X658" s="39">
        <v>24969.0</v>
      </c>
      <c r="Y658" s="39">
        <v>2589.0</v>
      </c>
      <c r="Z658" s="39">
        <v>40846.0</v>
      </c>
      <c r="AA658" s="39">
        <v>32.038</v>
      </c>
      <c r="AB658" s="39">
        <v>2034.5</v>
      </c>
      <c r="AC658" s="39">
        <v>9648.0</v>
      </c>
      <c r="AD658" s="39">
        <v>15559.0</v>
      </c>
      <c r="AE658" s="39">
        <v>15742.0</v>
      </c>
      <c r="AF658" s="39">
        <v>8801.0</v>
      </c>
      <c r="AG658" s="39">
        <v>14953.0</v>
      </c>
      <c r="AH658" s="39">
        <v>19293.0</v>
      </c>
      <c r="AJ658" s="39">
        <f t="shared" si="66"/>
        <v>285832.2203</v>
      </c>
    </row>
    <row r="659" ht="12.0" customHeight="1">
      <c r="A659" s="109"/>
      <c r="B659" s="4" t="str">
        <f t="shared" si="65"/>
        <v>Planned cyclical maintenance</v>
      </c>
      <c r="C659" s="39">
        <v>3768.0</v>
      </c>
      <c r="D659" s="39">
        <v>0.0</v>
      </c>
      <c r="E659" s="39">
        <v>0.0</v>
      </c>
      <c r="F659" s="39">
        <v>1093.0</v>
      </c>
      <c r="G659" s="39">
        <v>0.0</v>
      </c>
      <c r="H659" s="39">
        <v>0.0</v>
      </c>
      <c r="I659" s="39">
        <v>0.0</v>
      </c>
      <c r="J659" s="39">
        <v>1479.0</v>
      </c>
      <c r="K659" s="39">
        <v>0.0</v>
      </c>
      <c r="L659" s="39">
        <v>0.0</v>
      </c>
      <c r="M659" s="39">
        <v>250.0</v>
      </c>
      <c r="N659" s="39">
        <v>1149.0</v>
      </c>
      <c r="O659" s="39">
        <v>0.0</v>
      </c>
      <c r="P659" s="39">
        <v>175.0</v>
      </c>
      <c r="Q659" s="39">
        <v>0.0</v>
      </c>
      <c r="R659" s="39">
        <v>2259.0</v>
      </c>
      <c r="S659" s="39">
        <v>0.0</v>
      </c>
      <c r="T659" s="39">
        <v>0.0</v>
      </c>
      <c r="U659" s="39">
        <v>981.76</v>
      </c>
      <c r="V659" s="39">
        <v>0.0</v>
      </c>
      <c r="W659" s="39">
        <v>295.0</v>
      </c>
      <c r="X659" s="39">
        <v>0.0</v>
      </c>
      <c r="Y659" s="39">
        <v>0.0</v>
      </c>
      <c r="Z659" s="39">
        <v>0.0</v>
      </c>
      <c r="AA659" s="39">
        <v>0.0</v>
      </c>
      <c r="AB659" s="39">
        <v>1424.85</v>
      </c>
      <c r="AC659" s="39">
        <v>0.0</v>
      </c>
      <c r="AD659" s="39">
        <v>3816.0</v>
      </c>
      <c r="AE659" s="39">
        <v>0.0</v>
      </c>
      <c r="AF659" s="39">
        <v>0.0</v>
      </c>
      <c r="AG659" s="39">
        <v>0.0</v>
      </c>
      <c r="AH659" s="39">
        <v>0.0</v>
      </c>
      <c r="AJ659" s="39">
        <f t="shared" si="66"/>
        <v>16690.61</v>
      </c>
    </row>
    <row r="660" ht="12.0" customHeight="1">
      <c r="A660" s="109"/>
      <c r="B660" s="4" t="s">
        <v>303</v>
      </c>
      <c r="C660" s="39">
        <v>0.0</v>
      </c>
      <c r="D660" s="39">
        <v>196.0</v>
      </c>
      <c r="E660" s="39">
        <v>3106.4021535659126</v>
      </c>
      <c r="F660" s="39">
        <v>0.0</v>
      </c>
      <c r="G660" s="39">
        <v>5499.0</v>
      </c>
      <c r="H660" s="39">
        <v>637.0</v>
      </c>
      <c r="I660" s="39">
        <v>1471.0</v>
      </c>
      <c r="J660" s="39">
        <v>0.0</v>
      </c>
      <c r="K660" s="39">
        <v>1682.0</v>
      </c>
      <c r="L660" s="39">
        <v>0.0</v>
      </c>
      <c r="M660" s="39">
        <v>610.0</v>
      </c>
      <c r="N660" s="39">
        <v>2861.0</v>
      </c>
      <c r="O660" s="39">
        <v>2335.959</v>
      </c>
      <c r="P660" s="39">
        <v>0.0</v>
      </c>
      <c r="Q660" s="39">
        <v>0.0</v>
      </c>
      <c r="R660" s="39">
        <v>3845.0</v>
      </c>
      <c r="S660" s="39">
        <v>1039.0</v>
      </c>
      <c r="T660" s="39">
        <v>1703.0</v>
      </c>
      <c r="U660" s="39">
        <v>0.0</v>
      </c>
      <c r="V660" s="39">
        <v>4670.0</v>
      </c>
      <c r="W660" s="39">
        <v>1593.0</v>
      </c>
      <c r="X660" s="39">
        <v>11473.0</v>
      </c>
      <c r="Y660" s="39">
        <v>945.0</v>
      </c>
      <c r="Z660" s="39">
        <v>0.0</v>
      </c>
      <c r="AA660" s="39">
        <v>3.127</v>
      </c>
      <c r="AB660" s="39">
        <v>610.65</v>
      </c>
      <c r="AC660" s="39">
        <v>2298.0</v>
      </c>
      <c r="AD660" s="39">
        <v>0.0</v>
      </c>
      <c r="AE660" s="39">
        <v>3784.0</v>
      </c>
      <c r="AF660" s="39">
        <v>0.0</v>
      </c>
      <c r="AG660" s="39">
        <v>737.0</v>
      </c>
      <c r="AH660" s="39">
        <v>7637.0</v>
      </c>
      <c r="AJ660" s="39">
        <f t="shared" si="66"/>
        <v>58736.13815</v>
      </c>
    </row>
    <row r="661" ht="12.0" customHeight="1">
      <c r="A661" s="109"/>
      <c r="B661" s="4" t="s">
        <v>304</v>
      </c>
      <c r="C661" s="39">
        <v>13918.0</v>
      </c>
      <c r="D661" s="39">
        <v>809.0</v>
      </c>
      <c r="E661" s="39">
        <v>10479.288020000002</v>
      </c>
      <c r="F661" s="39">
        <v>5666.0</v>
      </c>
      <c r="G661" s="39">
        <v>5940.0</v>
      </c>
      <c r="H661" s="39">
        <v>2166.0</v>
      </c>
      <c r="I661" s="39">
        <v>16453.0</v>
      </c>
      <c r="J661" s="39">
        <v>5210.0</v>
      </c>
      <c r="K661" s="39">
        <v>6955.0</v>
      </c>
      <c r="L661" s="39">
        <v>149.0</v>
      </c>
      <c r="M661" s="39">
        <v>4803.0</v>
      </c>
      <c r="N661" s="39">
        <v>4184.0</v>
      </c>
      <c r="O661" s="39">
        <v>7180.758</v>
      </c>
      <c r="P661" s="39">
        <v>1136.0</v>
      </c>
      <c r="Q661" s="39">
        <v>756.0</v>
      </c>
      <c r="R661" s="39">
        <v>7540.0</v>
      </c>
      <c r="S661" s="39">
        <v>11414.0</v>
      </c>
      <c r="T661" s="39">
        <v>7884.0</v>
      </c>
      <c r="U661" s="39">
        <v>1759.83</v>
      </c>
      <c r="V661" s="39">
        <v>16839.0</v>
      </c>
      <c r="W661" s="39">
        <v>9574.0</v>
      </c>
      <c r="X661" s="39">
        <v>25490.0</v>
      </c>
      <c r="Y661" s="39">
        <v>7273.0</v>
      </c>
      <c r="Z661" s="39">
        <v>37815.0</v>
      </c>
      <c r="AA661" s="39">
        <v>209.45</v>
      </c>
      <c r="AB661" s="39">
        <v>2416.0</v>
      </c>
      <c r="AC661" s="39">
        <v>9445.0</v>
      </c>
      <c r="AD661" s="39">
        <v>17513.0</v>
      </c>
      <c r="AE661" s="39">
        <v>18187.0</v>
      </c>
      <c r="AF661" s="39">
        <v>11431.0</v>
      </c>
      <c r="AG661" s="39">
        <v>11341.0</v>
      </c>
      <c r="AH661" s="39">
        <v>7935.0</v>
      </c>
      <c r="AJ661" s="39">
        <f>+AJ92</f>
        <v>289871.326</v>
      </c>
    </row>
    <row r="662" ht="12.0" customHeight="1">
      <c r="A662" s="109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J662" s="4"/>
    </row>
    <row r="663" ht="12.0" customHeight="1">
      <c r="A663" s="109"/>
      <c r="B663" s="44" t="str">
        <f t="shared" ref="B663:B668" si="67">+B345</f>
        <v>Supported Housing</v>
      </c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J663" s="4"/>
    </row>
    <row r="664" ht="12.0" customHeight="1">
      <c r="A664" s="109"/>
      <c r="B664" s="4" t="str">
        <f t="shared" si="67"/>
        <v>Management</v>
      </c>
      <c r="C664" s="72">
        <v>0.0</v>
      </c>
      <c r="D664" s="72">
        <v>0.0</v>
      </c>
      <c r="E664" s="72">
        <v>416.03393496454714</v>
      </c>
      <c r="F664" s="72">
        <v>0.0</v>
      </c>
      <c r="G664" s="72">
        <v>58.0</v>
      </c>
      <c r="H664" s="72">
        <v>0.0</v>
      </c>
      <c r="I664" s="72">
        <v>0.0</v>
      </c>
      <c r="J664" s="72">
        <v>86.0</v>
      </c>
      <c r="K664" s="72">
        <v>39.0</v>
      </c>
      <c r="L664" s="72">
        <v>2855.0</v>
      </c>
      <c r="M664" s="72">
        <v>722.0</v>
      </c>
      <c r="N664" s="72">
        <v>2427.0</v>
      </c>
      <c r="O664" s="72">
        <v>520.88</v>
      </c>
      <c r="P664" s="72">
        <v>199.0</v>
      </c>
      <c r="Q664" s="72">
        <v>1384.0</v>
      </c>
      <c r="R664" s="72">
        <v>946.0</v>
      </c>
      <c r="S664" s="72">
        <v>7007.0</v>
      </c>
      <c r="T664" s="72">
        <v>0.0</v>
      </c>
      <c r="U664" s="72">
        <v>24.07</v>
      </c>
      <c r="V664" s="72">
        <v>0.0</v>
      </c>
      <c r="W664" s="72">
        <v>426.0</v>
      </c>
      <c r="X664" s="72">
        <v>0.0</v>
      </c>
      <c r="Y664" s="72">
        <v>460.0</v>
      </c>
      <c r="Z664" s="72">
        <v>19419.0</v>
      </c>
      <c r="AA664" s="72">
        <v>974.378</v>
      </c>
      <c r="AB664" s="72">
        <v>309.0</v>
      </c>
      <c r="AC664" s="72">
        <v>0.0</v>
      </c>
      <c r="AD664" s="72">
        <v>0.0</v>
      </c>
      <c r="AE664" s="72">
        <v>0.0</v>
      </c>
      <c r="AF664" s="72">
        <v>3535.0</v>
      </c>
      <c r="AG664" s="72">
        <v>0.0</v>
      </c>
      <c r="AH664" s="72">
        <v>424.0</v>
      </c>
      <c r="AJ664" s="72">
        <f t="shared" ref="AJ664:AJ669" si="68">+AJ346</f>
        <v>42231.36193</v>
      </c>
    </row>
    <row r="665" ht="12.0" customHeight="1">
      <c r="A665" s="109"/>
      <c r="B665" s="4" t="str">
        <f t="shared" si="67"/>
        <v>Service charges</v>
      </c>
      <c r="C665" s="39">
        <v>0.0</v>
      </c>
      <c r="D665" s="39">
        <v>0.0</v>
      </c>
      <c r="E665" s="39">
        <v>70.56120000000001</v>
      </c>
      <c r="F665" s="39">
        <v>0.0</v>
      </c>
      <c r="G665" s="39">
        <v>122.0</v>
      </c>
      <c r="H665" s="39">
        <v>0.0</v>
      </c>
      <c r="I665" s="39">
        <v>0.0</v>
      </c>
      <c r="J665" s="39">
        <v>74.0</v>
      </c>
      <c r="K665" s="39">
        <v>0.0</v>
      </c>
      <c r="L665" s="39">
        <v>0.0</v>
      </c>
      <c r="M665" s="39">
        <v>894.0</v>
      </c>
      <c r="N665" s="39">
        <v>1355.0</v>
      </c>
      <c r="O665" s="39">
        <v>5694.69</v>
      </c>
      <c r="P665" s="39">
        <v>0.0</v>
      </c>
      <c r="Q665" s="39">
        <v>401.0</v>
      </c>
      <c r="R665" s="39">
        <v>93.0</v>
      </c>
      <c r="S665" s="39">
        <v>0.0</v>
      </c>
      <c r="T665" s="39">
        <v>5.0</v>
      </c>
      <c r="U665" s="39">
        <v>0.0</v>
      </c>
      <c r="V665" s="39">
        <v>0.0</v>
      </c>
      <c r="W665" s="39">
        <v>0.0</v>
      </c>
      <c r="X665" s="39">
        <v>0.0</v>
      </c>
      <c r="Y665" s="39">
        <v>2559.0</v>
      </c>
      <c r="Z665" s="39">
        <v>8616.0</v>
      </c>
      <c r="AA665" s="39">
        <v>152.383</v>
      </c>
      <c r="AB665" s="39">
        <v>761.0</v>
      </c>
      <c r="AC665" s="39">
        <v>0.0</v>
      </c>
      <c r="AD665" s="39">
        <v>0.0</v>
      </c>
      <c r="AE665" s="39">
        <v>0.0</v>
      </c>
      <c r="AF665" s="39">
        <v>468.0</v>
      </c>
      <c r="AG665" s="39">
        <v>488.0</v>
      </c>
      <c r="AH665" s="39">
        <v>0.0</v>
      </c>
      <c r="AJ665" s="39">
        <f t="shared" si="68"/>
        <v>21753.6342</v>
      </c>
    </row>
    <row r="666" ht="12.0" customHeight="1">
      <c r="A666" s="109"/>
      <c r="B666" s="4" t="str">
        <f t="shared" si="67"/>
        <v>Care/Support costs</v>
      </c>
      <c r="C666" s="39">
        <v>0.0</v>
      </c>
      <c r="D666" s="39">
        <v>0.0</v>
      </c>
      <c r="E666" s="39">
        <v>0.0</v>
      </c>
      <c r="F666" s="39">
        <v>0.0</v>
      </c>
      <c r="G666" s="39">
        <v>0.0</v>
      </c>
      <c r="H666" s="39">
        <v>0.0</v>
      </c>
      <c r="I666" s="39">
        <v>0.0</v>
      </c>
      <c r="J666" s="39">
        <v>0.0</v>
      </c>
      <c r="K666" s="39">
        <v>0.0</v>
      </c>
      <c r="L666" s="39">
        <v>0.0</v>
      </c>
      <c r="M666" s="39">
        <v>2185.0</v>
      </c>
      <c r="N666" s="39">
        <v>0.0</v>
      </c>
      <c r="O666" s="39">
        <v>0.0</v>
      </c>
      <c r="P666" s="39">
        <v>0.0</v>
      </c>
      <c r="Q666" s="39">
        <v>0.0</v>
      </c>
      <c r="R666" s="39">
        <v>0.0</v>
      </c>
      <c r="S666" s="39">
        <v>0.0</v>
      </c>
      <c r="T666" s="39">
        <v>0.0</v>
      </c>
      <c r="U666" s="39">
        <v>0.0</v>
      </c>
      <c r="V666" s="39">
        <v>0.0</v>
      </c>
      <c r="W666" s="39">
        <v>0.0</v>
      </c>
      <c r="X666" s="39">
        <v>0.0</v>
      </c>
      <c r="Y666" s="39">
        <v>0.0</v>
      </c>
      <c r="Z666" s="39">
        <v>0.0</v>
      </c>
      <c r="AA666" s="39">
        <v>0.0</v>
      </c>
      <c r="AB666" s="39">
        <v>1360.0</v>
      </c>
      <c r="AC666" s="39">
        <v>0.0</v>
      </c>
      <c r="AD666" s="39">
        <v>0.0</v>
      </c>
      <c r="AE666" s="39">
        <v>0.0</v>
      </c>
      <c r="AF666" s="39">
        <v>0.0</v>
      </c>
      <c r="AG666" s="39">
        <v>0.0</v>
      </c>
      <c r="AH666" s="39">
        <v>0.0</v>
      </c>
      <c r="AJ666" s="39">
        <f t="shared" si="68"/>
        <v>3545</v>
      </c>
    </row>
    <row r="667" ht="12.0" customHeight="1">
      <c r="A667" s="109"/>
      <c r="B667" s="4" t="str">
        <f t="shared" si="67"/>
        <v>Reactive/routine maintenance (Day-To-Day)</v>
      </c>
      <c r="C667" s="39">
        <v>0.0</v>
      </c>
      <c r="D667" s="39">
        <v>0.0</v>
      </c>
      <c r="E667" s="39">
        <v>58.704501970580736</v>
      </c>
      <c r="F667" s="39">
        <v>0.0</v>
      </c>
      <c r="G667" s="39">
        <v>212.0</v>
      </c>
      <c r="H667" s="39">
        <v>0.0</v>
      </c>
      <c r="I667" s="39">
        <v>0.0</v>
      </c>
      <c r="J667" s="39">
        <v>63.0</v>
      </c>
      <c r="K667" s="39">
        <v>0.0</v>
      </c>
      <c r="L667" s="39">
        <v>388.0</v>
      </c>
      <c r="M667" s="39">
        <v>255.0</v>
      </c>
      <c r="N667" s="39">
        <v>1486.0</v>
      </c>
      <c r="O667" s="39">
        <v>350.453</v>
      </c>
      <c r="P667" s="39">
        <v>0.0</v>
      </c>
      <c r="Q667" s="39">
        <v>2078.0</v>
      </c>
      <c r="R667" s="39">
        <v>409.0</v>
      </c>
      <c r="S667" s="39">
        <v>980.0</v>
      </c>
      <c r="T667" s="39">
        <v>4.0</v>
      </c>
      <c r="U667" s="39">
        <v>0.0</v>
      </c>
      <c r="V667" s="39">
        <v>0.0</v>
      </c>
      <c r="W667" s="39">
        <v>0.0</v>
      </c>
      <c r="X667" s="39">
        <v>0.0</v>
      </c>
      <c r="Y667" s="39">
        <v>536.0</v>
      </c>
      <c r="Z667" s="39">
        <v>6254.0</v>
      </c>
      <c r="AA667" s="39">
        <v>234.753</v>
      </c>
      <c r="AB667" s="39">
        <v>418.0</v>
      </c>
      <c r="AC667" s="39">
        <v>0.0</v>
      </c>
      <c r="AD667" s="39">
        <v>0.0</v>
      </c>
      <c r="AE667" s="39">
        <v>0.0</v>
      </c>
      <c r="AF667" s="39">
        <v>2304.0</v>
      </c>
      <c r="AG667" s="39">
        <v>1.0</v>
      </c>
      <c r="AH667" s="39">
        <v>534.0</v>
      </c>
      <c r="AJ667" s="39">
        <f t="shared" si="68"/>
        <v>16565.9105</v>
      </c>
    </row>
    <row r="668" ht="12.0" customHeight="1">
      <c r="A668" s="109"/>
      <c r="B668" s="4" t="str">
        <f t="shared" si="67"/>
        <v>Planned cyclical maintenance</v>
      </c>
      <c r="C668" s="39">
        <v>0.0</v>
      </c>
      <c r="D668" s="39">
        <v>0.0</v>
      </c>
      <c r="E668" s="39">
        <v>0.0</v>
      </c>
      <c r="F668" s="39">
        <v>0.0</v>
      </c>
      <c r="G668" s="39">
        <v>0.0</v>
      </c>
      <c r="H668" s="39">
        <v>0.0</v>
      </c>
      <c r="I668" s="39">
        <v>0.0</v>
      </c>
      <c r="J668" s="39">
        <v>20.0</v>
      </c>
      <c r="K668" s="39">
        <v>0.0</v>
      </c>
      <c r="L668" s="39">
        <v>0.0</v>
      </c>
      <c r="M668" s="39">
        <v>22.0</v>
      </c>
      <c r="N668" s="39">
        <v>557.0</v>
      </c>
      <c r="O668" s="39">
        <v>0.0</v>
      </c>
      <c r="P668" s="39">
        <v>0.0</v>
      </c>
      <c r="Q668" s="39">
        <v>0.0</v>
      </c>
      <c r="R668" s="39">
        <v>144.0</v>
      </c>
      <c r="S668" s="39">
        <v>0.0</v>
      </c>
      <c r="T668" s="39">
        <v>0.0</v>
      </c>
      <c r="U668" s="39">
        <v>0.0</v>
      </c>
      <c r="V668" s="39">
        <v>0.0</v>
      </c>
      <c r="W668" s="39">
        <v>0.0</v>
      </c>
      <c r="X668" s="39">
        <v>0.0</v>
      </c>
      <c r="Y668" s="39">
        <v>0.0</v>
      </c>
      <c r="Z668" s="39">
        <v>0.0</v>
      </c>
      <c r="AA668" s="39">
        <v>3.837</v>
      </c>
      <c r="AB668" s="39">
        <v>291.9</v>
      </c>
      <c r="AC668" s="39">
        <v>0.0</v>
      </c>
      <c r="AD668" s="39">
        <v>0.0</v>
      </c>
      <c r="AE668" s="39">
        <v>0.0</v>
      </c>
      <c r="AF668" s="39">
        <v>0.0</v>
      </c>
      <c r="AG668" s="39">
        <v>0.0</v>
      </c>
      <c r="AH668" s="39">
        <v>0.0</v>
      </c>
      <c r="AJ668" s="39">
        <f t="shared" si="68"/>
        <v>1038.737</v>
      </c>
    </row>
    <row r="669" ht="12.0" customHeight="1">
      <c r="A669" s="109"/>
      <c r="B669" s="4" t="str">
        <f>+B660</f>
        <v>Major Repairs (Revenue)</v>
      </c>
      <c r="C669" s="39">
        <v>0.0</v>
      </c>
      <c r="D669" s="39">
        <v>0.0</v>
      </c>
      <c r="E669" s="39">
        <v>0.0</v>
      </c>
      <c r="F669" s="39">
        <v>0.0</v>
      </c>
      <c r="G669" s="39">
        <v>185.0</v>
      </c>
      <c r="H669" s="39">
        <v>0.0</v>
      </c>
      <c r="I669" s="39">
        <v>0.0</v>
      </c>
      <c r="J669" s="39">
        <v>0.0</v>
      </c>
      <c r="K669" s="39">
        <v>0.0</v>
      </c>
      <c r="L669" s="39">
        <v>0.0</v>
      </c>
      <c r="M669" s="39">
        <v>5.0</v>
      </c>
      <c r="N669" s="39">
        <v>687.0</v>
      </c>
      <c r="O669" s="39">
        <v>15.376</v>
      </c>
      <c r="P669" s="39">
        <v>0.0</v>
      </c>
      <c r="Q669" s="39">
        <v>1296.0</v>
      </c>
      <c r="R669" s="39">
        <v>245.0</v>
      </c>
      <c r="S669" s="39">
        <v>219.0</v>
      </c>
      <c r="T669" s="39">
        <v>0.0</v>
      </c>
      <c r="U669" s="39">
        <v>0.0</v>
      </c>
      <c r="V669" s="39">
        <v>0.0</v>
      </c>
      <c r="W669" s="39">
        <v>0.0</v>
      </c>
      <c r="X669" s="39">
        <v>0.0</v>
      </c>
      <c r="Y669" s="39">
        <v>196.0</v>
      </c>
      <c r="Z669" s="39">
        <v>0.0</v>
      </c>
      <c r="AA669" s="39">
        <v>60.114999999999995</v>
      </c>
      <c r="AB669" s="39">
        <v>125.1</v>
      </c>
      <c r="AC669" s="39">
        <v>0.0</v>
      </c>
      <c r="AD669" s="39">
        <v>0.0</v>
      </c>
      <c r="AE669" s="39">
        <v>0.0</v>
      </c>
      <c r="AF669" s="39">
        <v>0.0</v>
      </c>
      <c r="AG669" s="39">
        <v>0.0</v>
      </c>
      <c r="AH669" s="39">
        <v>212.0</v>
      </c>
      <c r="AJ669" s="39">
        <f t="shared" si="68"/>
        <v>3245.591</v>
      </c>
    </row>
    <row r="670" ht="12.0" customHeight="1">
      <c r="A670" s="109"/>
      <c r="B670" s="4" t="s">
        <v>305</v>
      </c>
      <c r="C670" s="39">
        <v>39000.0</v>
      </c>
      <c r="D670" s="39">
        <v>2017.0</v>
      </c>
      <c r="E670" s="39">
        <v>26969.83181</v>
      </c>
      <c r="F670" s="39">
        <v>21789.0</v>
      </c>
      <c r="G670" s="39">
        <v>38980.0</v>
      </c>
      <c r="H670" s="39">
        <v>5860.0</v>
      </c>
      <c r="I670" s="39">
        <v>61349.0</v>
      </c>
      <c r="J670" s="39">
        <v>19989.0</v>
      </c>
      <c r="K670" s="39">
        <v>20853.0</v>
      </c>
      <c r="L670" s="39">
        <v>3392.0</v>
      </c>
      <c r="M670" s="39">
        <v>18822.0</v>
      </c>
      <c r="N670" s="39">
        <v>25391.0</v>
      </c>
      <c r="O670" s="39">
        <v>41838.433999999994</v>
      </c>
      <c r="P670" s="39">
        <v>8511.0</v>
      </c>
      <c r="Q670" s="39">
        <v>5915.0</v>
      </c>
      <c r="R670" s="39">
        <v>28784.0</v>
      </c>
      <c r="S670" s="39">
        <v>38631.0</v>
      </c>
      <c r="T670" s="39">
        <v>25672.0</v>
      </c>
      <c r="U670" s="39">
        <v>5895.45</v>
      </c>
      <c r="V670" s="39">
        <v>36006.0</v>
      </c>
      <c r="W670" s="39">
        <v>27407.0</v>
      </c>
      <c r="X670" s="39">
        <v>74766.0</v>
      </c>
      <c r="Y670" s="39">
        <v>20878.0</v>
      </c>
      <c r="Z670" s="39">
        <v>143951.0</v>
      </c>
      <c r="AA670" s="39">
        <v>1764.7540000000001</v>
      </c>
      <c r="AB670" s="39">
        <v>12902.0</v>
      </c>
      <c r="AC670" s="39">
        <v>31800.0</v>
      </c>
      <c r="AD670" s="39">
        <v>53233.0</v>
      </c>
      <c r="AE670" s="39">
        <v>61002.0</v>
      </c>
      <c r="AF670" s="39">
        <v>39011.0</v>
      </c>
      <c r="AG670" s="39">
        <v>42287.0</v>
      </c>
      <c r="AH670" s="39">
        <v>60282.0</v>
      </c>
      <c r="AJ670" s="39">
        <f>SUM(AJ655:AJ669)</f>
        <v>1044948.47</v>
      </c>
    </row>
    <row r="671" ht="12.0" customHeight="1">
      <c r="A671" s="109"/>
      <c r="B671" s="4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J671" s="42"/>
    </row>
    <row r="672" ht="12.0" customHeight="1">
      <c r="A672" s="109"/>
      <c r="B672" s="4" t="s">
        <v>306</v>
      </c>
      <c r="C672" s="39">
        <v>6724.0</v>
      </c>
      <c r="D672" s="39">
        <v>260.0</v>
      </c>
      <c r="E672" s="39">
        <v>3257.0</v>
      </c>
      <c r="F672" s="39">
        <v>4298.0</v>
      </c>
      <c r="G672" s="39">
        <v>8063.0</v>
      </c>
      <c r="H672" s="39">
        <v>1043.0</v>
      </c>
      <c r="I672" s="39">
        <v>8168.0</v>
      </c>
      <c r="J672" s="39">
        <v>4628.0</v>
      </c>
      <c r="K672" s="39">
        <v>3109.0</v>
      </c>
      <c r="L672" s="39">
        <v>206.0</v>
      </c>
      <c r="M672" s="39">
        <v>2605.0</v>
      </c>
      <c r="N672" s="39">
        <v>3920.0</v>
      </c>
      <c r="O672" s="39">
        <v>5419.0</v>
      </c>
      <c r="P672" s="39">
        <v>1968.0</v>
      </c>
      <c r="Q672" s="39">
        <v>1044.0</v>
      </c>
      <c r="R672" s="39">
        <v>3866.0</v>
      </c>
      <c r="S672" s="39">
        <v>4862.0</v>
      </c>
      <c r="T672" s="39">
        <v>4137.0</v>
      </c>
      <c r="U672" s="39">
        <v>1159.0</v>
      </c>
      <c r="V672" s="39">
        <v>4095.0</v>
      </c>
      <c r="W672" s="39">
        <v>3877.0</v>
      </c>
      <c r="X672" s="39">
        <v>8961.0</v>
      </c>
      <c r="Y672" s="39">
        <v>2818.0</v>
      </c>
      <c r="Z672" s="39">
        <v>18525.0</v>
      </c>
      <c r="AA672" s="39">
        <v>152.0</v>
      </c>
      <c r="AB672" s="39">
        <v>1554.0</v>
      </c>
      <c r="AC672" s="39">
        <v>5853.0</v>
      </c>
      <c r="AD672" s="39">
        <v>9167.0</v>
      </c>
      <c r="AE672" s="39">
        <v>10041.0</v>
      </c>
      <c r="AF672" s="39">
        <v>6496.0</v>
      </c>
      <c r="AG672" s="39">
        <v>6108.0</v>
      </c>
      <c r="AH672" s="39">
        <v>11028.0</v>
      </c>
      <c r="AJ672" s="39">
        <f>AJ588</f>
        <v>157411</v>
      </c>
    </row>
    <row r="673" ht="12.0" customHeight="1">
      <c r="A673" s="109"/>
      <c r="B673" s="4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J673" s="42"/>
    </row>
    <row r="674" ht="12.0" customHeight="1">
      <c r="A674" s="109"/>
      <c r="B674" s="112" t="s">
        <v>307</v>
      </c>
      <c r="C674" s="80">
        <v>5800.118976799524</v>
      </c>
      <c r="D674" s="80">
        <v>7757.692307692308</v>
      </c>
      <c r="E674" s="80">
        <v>8280.574703715076</v>
      </c>
      <c r="F674" s="80">
        <v>5069.567240577013</v>
      </c>
      <c r="G674" s="80">
        <v>4834.428872628054</v>
      </c>
      <c r="H674" s="80">
        <v>5618.408437200383</v>
      </c>
      <c r="I674" s="80">
        <v>7510.896180215475</v>
      </c>
      <c r="J674" s="80">
        <v>4319.14433880726</v>
      </c>
      <c r="K674" s="80">
        <v>6707.301383081377</v>
      </c>
      <c r="L674" s="80">
        <v>16466.019417475727</v>
      </c>
      <c r="M674" s="80">
        <v>7225.335892514395</v>
      </c>
      <c r="N674" s="80">
        <v>6477.295918367347</v>
      </c>
      <c r="O674" s="80">
        <v>7720.692747739435</v>
      </c>
      <c r="P674" s="80">
        <v>4324.695121951219</v>
      </c>
      <c r="Q674" s="80">
        <v>5665.708812260536</v>
      </c>
      <c r="R674" s="80">
        <v>7445.421624418003</v>
      </c>
      <c r="S674" s="80">
        <v>7945.495680789798</v>
      </c>
      <c r="T674" s="80">
        <v>6205.462895818226</v>
      </c>
      <c r="U674" s="80">
        <v>5086.669542709232</v>
      </c>
      <c r="V674" s="80">
        <v>8792.673992673994</v>
      </c>
      <c r="W674" s="80">
        <v>7069.125612587052</v>
      </c>
      <c r="X674" s="80">
        <v>8343.488449949784</v>
      </c>
      <c r="Y674" s="80">
        <v>7408.800567778567</v>
      </c>
      <c r="Z674" s="80">
        <v>7770.634278002699</v>
      </c>
      <c r="AA674" s="80">
        <v>11610.223684210529</v>
      </c>
      <c r="AB674" s="80">
        <v>8302.445302445303</v>
      </c>
      <c r="AC674" s="80">
        <v>5433.1112250128135</v>
      </c>
      <c r="AD674" s="80">
        <v>5807.02519908367</v>
      </c>
      <c r="AE674" s="80">
        <v>6075.291305646848</v>
      </c>
      <c r="AF674" s="80">
        <v>6005.387931034483</v>
      </c>
      <c r="AG674" s="80">
        <v>6923.215455140798</v>
      </c>
      <c r="AH674" s="80">
        <v>5466.267682263329</v>
      </c>
      <c r="AJ674" s="80">
        <f>+AJ670/AJ672 *1000</f>
        <v>6638.344651</v>
      </c>
    </row>
    <row r="675" ht="12.0" customHeight="1">
      <c r="A675" s="109"/>
      <c r="B675" s="44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J675" s="41"/>
    </row>
    <row r="676" ht="12.0" customHeight="1">
      <c r="A676" s="109"/>
      <c r="B676" s="4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J676" s="41"/>
    </row>
    <row r="677" ht="12.0" customHeight="1">
      <c r="A677" s="111">
        <v>6.0</v>
      </c>
      <c r="B677" s="79" t="s">
        <v>308</v>
      </c>
      <c r="C677" s="55" t="s">
        <v>2</v>
      </c>
      <c r="D677" s="55" t="s">
        <v>2</v>
      </c>
      <c r="E677" s="55" t="s">
        <v>2</v>
      </c>
      <c r="F677" s="55" t="s">
        <v>2</v>
      </c>
      <c r="G677" s="55" t="s">
        <v>2</v>
      </c>
      <c r="H677" s="55" t="s">
        <v>2</v>
      </c>
      <c r="I677" s="55" t="s">
        <v>2</v>
      </c>
      <c r="J677" s="55" t="s">
        <v>2</v>
      </c>
      <c r="K677" s="55" t="s">
        <v>2</v>
      </c>
      <c r="L677" s="55" t="s">
        <v>2</v>
      </c>
      <c r="M677" s="55" t="s">
        <v>2</v>
      </c>
      <c r="N677" s="55" t="s">
        <v>2</v>
      </c>
      <c r="O677" s="55" t="s">
        <v>2</v>
      </c>
      <c r="P677" s="55" t="s">
        <v>2</v>
      </c>
      <c r="Q677" s="55" t="s">
        <v>2</v>
      </c>
      <c r="R677" s="55" t="s">
        <v>2</v>
      </c>
      <c r="S677" s="55" t="s">
        <v>2</v>
      </c>
      <c r="T677" s="55" t="s">
        <v>2</v>
      </c>
      <c r="U677" s="55" t="s">
        <v>2</v>
      </c>
      <c r="V677" s="55" t="s">
        <v>2</v>
      </c>
      <c r="W677" s="55" t="s">
        <v>2</v>
      </c>
      <c r="X677" s="55" t="s">
        <v>2</v>
      </c>
      <c r="Y677" s="55" t="s">
        <v>2</v>
      </c>
      <c r="Z677" s="55" t="s">
        <v>2</v>
      </c>
      <c r="AA677" s="55" t="s">
        <v>2</v>
      </c>
      <c r="AB677" s="55" t="s">
        <v>2</v>
      </c>
      <c r="AC677" s="55" t="s">
        <v>2</v>
      </c>
      <c r="AD677" s="55" t="s">
        <v>2</v>
      </c>
      <c r="AE677" s="55" t="s">
        <v>2</v>
      </c>
      <c r="AF677" s="55" t="s">
        <v>2</v>
      </c>
      <c r="AG677" s="55" t="s">
        <v>2</v>
      </c>
      <c r="AH677" s="55" t="s">
        <v>2</v>
      </c>
      <c r="AJ677" s="55" t="str">
        <f>+AJ$7</f>
        <v>2024/25</v>
      </c>
    </row>
    <row r="678" ht="12.0" customHeight="1">
      <c r="A678" s="109"/>
      <c r="B678" s="4"/>
      <c r="C678" s="118" t="s">
        <v>309</v>
      </c>
      <c r="D678" s="118" t="s">
        <v>309</v>
      </c>
      <c r="E678" s="118" t="s">
        <v>309</v>
      </c>
      <c r="F678" s="118" t="s">
        <v>309</v>
      </c>
      <c r="G678" s="118" t="s">
        <v>309</v>
      </c>
      <c r="H678" s="118" t="s">
        <v>309</v>
      </c>
      <c r="I678" s="118" t="s">
        <v>309</v>
      </c>
      <c r="J678" s="118" t="s">
        <v>309</v>
      </c>
      <c r="K678" s="118" t="s">
        <v>309</v>
      </c>
      <c r="L678" s="118" t="s">
        <v>309</v>
      </c>
      <c r="M678" s="118" t="s">
        <v>309</v>
      </c>
      <c r="N678" s="118" t="s">
        <v>309</v>
      </c>
      <c r="O678" s="118" t="s">
        <v>309</v>
      </c>
      <c r="P678" s="118" t="s">
        <v>309</v>
      </c>
      <c r="Q678" s="118" t="s">
        <v>309</v>
      </c>
      <c r="R678" s="118" t="s">
        <v>309</v>
      </c>
      <c r="S678" s="118" t="s">
        <v>309</v>
      </c>
      <c r="T678" s="118" t="s">
        <v>309</v>
      </c>
      <c r="U678" s="118" t="s">
        <v>309</v>
      </c>
      <c r="V678" s="118" t="s">
        <v>309</v>
      </c>
      <c r="W678" s="118" t="s">
        <v>309</v>
      </c>
      <c r="X678" s="118" t="s">
        <v>309</v>
      </c>
      <c r="Y678" s="118" t="s">
        <v>309</v>
      </c>
      <c r="Z678" s="118" t="s">
        <v>309</v>
      </c>
      <c r="AA678" s="118" t="s">
        <v>309</v>
      </c>
      <c r="AB678" s="118" t="s">
        <v>309</v>
      </c>
      <c r="AC678" s="118" t="s">
        <v>309</v>
      </c>
      <c r="AD678" s="118" t="s">
        <v>309</v>
      </c>
      <c r="AE678" s="118" t="s">
        <v>309</v>
      </c>
      <c r="AF678" s="118" t="s">
        <v>309</v>
      </c>
      <c r="AG678" s="118" t="s">
        <v>309</v>
      </c>
      <c r="AH678" s="118" t="s">
        <v>309</v>
      </c>
      <c r="AJ678" s="118" t="s">
        <v>309</v>
      </c>
    </row>
    <row r="679" ht="12.0" customHeight="1">
      <c r="A679" s="109"/>
      <c r="B679" s="4" t="s">
        <v>310</v>
      </c>
      <c r="C679" s="39">
        <v>10985.0</v>
      </c>
      <c r="D679" s="39">
        <v>578.0</v>
      </c>
      <c r="E679" s="39">
        <v>3604.122880135167</v>
      </c>
      <c r="F679" s="39">
        <v>6275.0</v>
      </c>
      <c r="G679" s="39">
        <v>13480.0</v>
      </c>
      <c r="H679" s="39">
        <v>713.0</v>
      </c>
      <c r="I679" s="39">
        <v>8259.0</v>
      </c>
      <c r="J679" s="39">
        <v>5807.0</v>
      </c>
      <c r="K679" s="39">
        <v>5731.0</v>
      </c>
      <c r="L679" s="39">
        <v>0.0</v>
      </c>
      <c r="M679" s="39">
        <v>3485.0</v>
      </c>
      <c r="N679" s="39">
        <v>5581.0</v>
      </c>
      <c r="O679" s="39">
        <v>6455.583</v>
      </c>
      <c r="P679" s="39">
        <v>2385.0</v>
      </c>
      <c r="Q679" s="39">
        <v>0.0</v>
      </c>
      <c r="R679" s="39">
        <v>4214.0</v>
      </c>
      <c r="S679" s="39">
        <v>10435.0</v>
      </c>
      <c r="T679" s="39">
        <v>6954.0</v>
      </c>
      <c r="U679" s="39">
        <v>1550.0</v>
      </c>
      <c r="V679" s="39">
        <v>5663.0</v>
      </c>
      <c r="W679" s="39">
        <v>4259.0</v>
      </c>
      <c r="X679" s="39">
        <v>8224.0</v>
      </c>
      <c r="Y679" s="39">
        <v>3492.0</v>
      </c>
      <c r="Z679" s="39">
        <v>25782.0</v>
      </c>
      <c r="AA679" s="39">
        <v>88.619</v>
      </c>
      <c r="AB679" s="39">
        <v>2329.0</v>
      </c>
      <c r="AC679" s="39">
        <v>9474.0</v>
      </c>
      <c r="AD679" s="39">
        <v>12087.0</v>
      </c>
      <c r="AE679" s="39">
        <v>21297.0</v>
      </c>
      <c r="AF679" s="39">
        <v>8674.0</v>
      </c>
      <c r="AG679" s="39">
        <v>13300.0</v>
      </c>
      <c r="AH679" s="39">
        <v>15304.0</v>
      </c>
      <c r="AJ679" s="39">
        <f>AJ331</f>
        <v>226465.3249</v>
      </c>
    </row>
    <row r="680" ht="12.0" customHeight="1">
      <c r="A680" s="109"/>
      <c r="B680" s="4" t="s">
        <v>311</v>
      </c>
      <c r="C680" s="39">
        <v>0.0</v>
      </c>
      <c r="D680" s="39">
        <v>0.0</v>
      </c>
      <c r="E680" s="39">
        <v>416.03393496454714</v>
      </c>
      <c r="F680" s="39">
        <v>0.0</v>
      </c>
      <c r="G680" s="39">
        <v>58.0</v>
      </c>
      <c r="H680" s="39">
        <v>0.0</v>
      </c>
      <c r="I680" s="39">
        <v>0.0</v>
      </c>
      <c r="J680" s="39">
        <v>86.0</v>
      </c>
      <c r="K680" s="39">
        <v>39.0</v>
      </c>
      <c r="L680" s="39">
        <v>2855.0</v>
      </c>
      <c r="M680" s="39">
        <v>722.0</v>
      </c>
      <c r="N680" s="39">
        <v>2427.0</v>
      </c>
      <c r="O680" s="39">
        <v>520.88</v>
      </c>
      <c r="P680" s="39">
        <v>199.0</v>
      </c>
      <c r="Q680" s="39">
        <v>1384.0</v>
      </c>
      <c r="R680" s="39">
        <v>946.0</v>
      </c>
      <c r="S680" s="39">
        <v>7007.0</v>
      </c>
      <c r="T680" s="39">
        <v>0.0</v>
      </c>
      <c r="U680" s="39">
        <v>24.07</v>
      </c>
      <c r="V680" s="39">
        <v>0.0</v>
      </c>
      <c r="W680" s="39">
        <v>426.0</v>
      </c>
      <c r="X680" s="39">
        <v>0.0</v>
      </c>
      <c r="Y680" s="39">
        <v>460.0</v>
      </c>
      <c r="Z680" s="39">
        <v>19419.0</v>
      </c>
      <c r="AA680" s="39">
        <v>974.378</v>
      </c>
      <c r="AB680" s="39">
        <v>309.0</v>
      </c>
      <c r="AC680" s="39">
        <v>0.0</v>
      </c>
      <c r="AD680" s="39">
        <v>0.0</v>
      </c>
      <c r="AE680" s="39">
        <v>0.0</v>
      </c>
      <c r="AF680" s="39">
        <v>3535.0</v>
      </c>
      <c r="AG680" s="39">
        <v>0.0</v>
      </c>
      <c r="AH680" s="39">
        <v>424.0</v>
      </c>
      <c r="AJ680" s="39">
        <f>AJ346</f>
        <v>42231.36193</v>
      </c>
    </row>
    <row r="681" ht="12.0" customHeight="1">
      <c r="A681" s="109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J681" s="4"/>
    </row>
    <row r="682" ht="12.0" customHeight="1">
      <c r="A682" s="109"/>
      <c r="B682" s="4" t="s">
        <v>306</v>
      </c>
      <c r="C682" s="72">
        <v>6724.0</v>
      </c>
      <c r="D682" s="72">
        <v>260.0</v>
      </c>
      <c r="E682" s="72">
        <v>3257.0</v>
      </c>
      <c r="F682" s="72">
        <v>4298.0</v>
      </c>
      <c r="G682" s="72">
        <v>8063.0</v>
      </c>
      <c r="H682" s="72">
        <v>1043.0</v>
      </c>
      <c r="I682" s="72">
        <v>8168.0</v>
      </c>
      <c r="J682" s="72">
        <v>4628.0</v>
      </c>
      <c r="K682" s="72">
        <v>3109.0</v>
      </c>
      <c r="L682" s="72">
        <v>206.0</v>
      </c>
      <c r="M682" s="72">
        <v>2605.0</v>
      </c>
      <c r="N682" s="72">
        <v>3920.0</v>
      </c>
      <c r="O682" s="72">
        <v>5419.0</v>
      </c>
      <c r="P682" s="72">
        <v>1968.0</v>
      </c>
      <c r="Q682" s="72">
        <v>1044.0</v>
      </c>
      <c r="R682" s="72">
        <v>3866.0</v>
      </c>
      <c r="S682" s="72">
        <v>4862.0</v>
      </c>
      <c r="T682" s="72">
        <v>4137.0</v>
      </c>
      <c r="U682" s="72">
        <v>1159.0</v>
      </c>
      <c r="V682" s="72">
        <v>4095.0</v>
      </c>
      <c r="W682" s="72">
        <v>3877.0</v>
      </c>
      <c r="X682" s="72">
        <v>8961.0</v>
      </c>
      <c r="Y682" s="72">
        <v>2818.0</v>
      </c>
      <c r="Z682" s="72">
        <v>18525.0</v>
      </c>
      <c r="AA682" s="72">
        <v>152.0</v>
      </c>
      <c r="AB682" s="72">
        <v>1554.0</v>
      </c>
      <c r="AC682" s="72">
        <v>5853.0</v>
      </c>
      <c r="AD682" s="72">
        <v>9167.0</v>
      </c>
      <c r="AE682" s="72">
        <v>10041.0</v>
      </c>
      <c r="AF682" s="72">
        <v>6496.0</v>
      </c>
      <c r="AG682" s="72">
        <v>6108.0</v>
      </c>
      <c r="AH682" s="72">
        <v>11028.0</v>
      </c>
      <c r="AJ682" s="72">
        <f>AJ588</f>
        <v>157411</v>
      </c>
    </row>
    <row r="683" ht="12.0" customHeight="1">
      <c r="A683" s="109"/>
      <c r="B683" s="4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J683" s="42"/>
    </row>
    <row r="684" ht="12.0" customHeight="1">
      <c r="A684" s="109"/>
      <c r="B684" s="112" t="s">
        <v>307</v>
      </c>
      <c r="C684" s="80">
        <v>1633.7001784651993</v>
      </c>
      <c r="D684" s="80">
        <v>2223.076923076923</v>
      </c>
      <c r="E684" s="80">
        <v>1234.312807829203</v>
      </c>
      <c r="F684" s="80">
        <v>1459.9813866914844</v>
      </c>
      <c r="G684" s="80">
        <v>1679.0276571995535</v>
      </c>
      <c r="H684" s="119">
        <v>683.6049856184085</v>
      </c>
      <c r="I684" s="80">
        <v>1011.1410381978452</v>
      </c>
      <c r="J684" s="80">
        <v>1273.3362143474503</v>
      </c>
      <c r="K684" s="80">
        <v>1855.9022193631392</v>
      </c>
      <c r="L684" s="80">
        <v>13859.223300970874</v>
      </c>
      <c r="M684" s="80">
        <v>1614.971209213052</v>
      </c>
      <c r="N684" s="80">
        <v>2042.857142857143</v>
      </c>
      <c r="O684" s="80">
        <v>1287.4078243218305</v>
      </c>
      <c r="P684" s="80">
        <v>1313.0081300813008</v>
      </c>
      <c r="Q684" s="80">
        <v>1325.6704980842912</v>
      </c>
      <c r="R684" s="80">
        <v>1334.7128815312985</v>
      </c>
      <c r="S684" s="80">
        <v>3587.4125874125875</v>
      </c>
      <c r="T684" s="80">
        <v>1680.9282088469906</v>
      </c>
      <c r="U684" s="80">
        <v>1358.127696289905</v>
      </c>
      <c r="V684" s="80">
        <v>1382.905982905983</v>
      </c>
      <c r="W684" s="80">
        <v>1208.4085633221564</v>
      </c>
      <c r="X684" s="80">
        <v>917.754714875572</v>
      </c>
      <c r="Y684" s="80">
        <v>1402.4130589070262</v>
      </c>
      <c r="Z684" s="80">
        <v>2440.0</v>
      </c>
      <c r="AA684" s="80">
        <v>6993.401315789473</v>
      </c>
      <c r="AB684" s="80">
        <v>1697.5546975546977</v>
      </c>
      <c r="AC684" s="80">
        <v>1618.6570989236288</v>
      </c>
      <c r="AD684" s="80">
        <v>1318.533871495582</v>
      </c>
      <c r="AE684" s="80">
        <v>2121.0038840752914</v>
      </c>
      <c r="AF684" s="80">
        <v>1879.4642857142858</v>
      </c>
      <c r="AG684" s="80">
        <v>2177.472167648985</v>
      </c>
      <c r="AH684" s="80">
        <v>1426.1878853826622</v>
      </c>
      <c r="AJ684" s="80">
        <f>((AJ679+AJ680)*1000)/AJ682</f>
        <v>1706.975286</v>
      </c>
    </row>
    <row r="685" ht="12.0" customHeight="1">
      <c r="A685" s="109"/>
      <c r="B685" s="4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J685" s="41"/>
    </row>
    <row r="686" ht="12.0" customHeight="1">
      <c r="A686" s="109"/>
      <c r="B686" s="4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J686" s="41"/>
    </row>
    <row r="687" ht="12.0" customHeight="1">
      <c r="A687" s="111">
        <v>7.0</v>
      </c>
      <c r="B687" s="79" t="s">
        <v>312</v>
      </c>
      <c r="C687" s="55" t="s">
        <v>2</v>
      </c>
      <c r="D687" s="55" t="s">
        <v>2</v>
      </c>
      <c r="E687" s="55" t="s">
        <v>2</v>
      </c>
      <c r="F687" s="55" t="s">
        <v>2</v>
      </c>
      <c r="G687" s="55" t="s">
        <v>2</v>
      </c>
      <c r="H687" s="55" t="s">
        <v>2</v>
      </c>
      <c r="I687" s="55" t="s">
        <v>2</v>
      </c>
      <c r="J687" s="55" t="s">
        <v>2</v>
      </c>
      <c r="K687" s="55" t="s">
        <v>2</v>
      </c>
      <c r="L687" s="55" t="s">
        <v>2</v>
      </c>
      <c r="M687" s="55" t="s">
        <v>2</v>
      </c>
      <c r="N687" s="55" t="s">
        <v>2</v>
      </c>
      <c r="O687" s="55" t="s">
        <v>2</v>
      </c>
      <c r="P687" s="55" t="s">
        <v>2</v>
      </c>
      <c r="Q687" s="55" t="s">
        <v>2</v>
      </c>
      <c r="R687" s="55" t="s">
        <v>2</v>
      </c>
      <c r="S687" s="55" t="s">
        <v>2</v>
      </c>
      <c r="T687" s="55" t="s">
        <v>2</v>
      </c>
      <c r="U687" s="55" t="s">
        <v>2</v>
      </c>
      <c r="V687" s="55" t="s">
        <v>2</v>
      </c>
      <c r="W687" s="55" t="s">
        <v>2</v>
      </c>
      <c r="X687" s="55" t="s">
        <v>2</v>
      </c>
      <c r="Y687" s="55" t="s">
        <v>2</v>
      </c>
      <c r="Z687" s="55" t="s">
        <v>2</v>
      </c>
      <c r="AA687" s="55" t="s">
        <v>2</v>
      </c>
      <c r="AB687" s="55" t="s">
        <v>2</v>
      </c>
      <c r="AC687" s="55" t="s">
        <v>2</v>
      </c>
      <c r="AD687" s="55" t="s">
        <v>2</v>
      </c>
      <c r="AE687" s="55" t="s">
        <v>2</v>
      </c>
      <c r="AF687" s="55" t="s">
        <v>2</v>
      </c>
      <c r="AG687" s="55" t="s">
        <v>2</v>
      </c>
      <c r="AH687" s="55" t="s">
        <v>2</v>
      </c>
      <c r="AJ687" s="55" t="str">
        <f>+AJ$7</f>
        <v>2024/25</v>
      </c>
    </row>
    <row r="688" ht="12.0" customHeight="1">
      <c r="A688" s="109"/>
      <c r="B688" s="4"/>
      <c r="C688" s="118" t="s">
        <v>309</v>
      </c>
      <c r="D688" s="118" t="s">
        <v>309</v>
      </c>
      <c r="E688" s="118" t="s">
        <v>309</v>
      </c>
      <c r="F688" s="118" t="s">
        <v>309</v>
      </c>
      <c r="G688" s="118" t="s">
        <v>309</v>
      </c>
      <c r="H688" s="118" t="s">
        <v>309</v>
      </c>
      <c r="I688" s="118" t="s">
        <v>309</v>
      </c>
      <c r="J688" s="118" t="s">
        <v>309</v>
      </c>
      <c r="K688" s="118" t="s">
        <v>309</v>
      </c>
      <c r="L688" s="118" t="s">
        <v>309</v>
      </c>
      <c r="M688" s="118" t="s">
        <v>309</v>
      </c>
      <c r="N688" s="118" t="s">
        <v>309</v>
      </c>
      <c r="O688" s="118" t="s">
        <v>309</v>
      </c>
      <c r="P688" s="118" t="s">
        <v>309</v>
      </c>
      <c r="Q688" s="118" t="s">
        <v>309</v>
      </c>
      <c r="R688" s="118" t="s">
        <v>309</v>
      </c>
      <c r="S688" s="118" t="s">
        <v>309</v>
      </c>
      <c r="T688" s="118" t="s">
        <v>309</v>
      </c>
      <c r="U688" s="118" t="s">
        <v>309</v>
      </c>
      <c r="V688" s="118" t="s">
        <v>309</v>
      </c>
      <c r="W688" s="118" t="s">
        <v>309</v>
      </c>
      <c r="X688" s="118" t="s">
        <v>309</v>
      </c>
      <c r="Y688" s="118" t="s">
        <v>309</v>
      </c>
      <c r="Z688" s="118" t="s">
        <v>309</v>
      </c>
      <c r="AA688" s="118" t="s">
        <v>309</v>
      </c>
      <c r="AB688" s="118" t="s">
        <v>309</v>
      </c>
      <c r="AC688" s="118" t="s">
        <v>309</v>
      </c>
      <c r="AD688" s="118" t="s">
        <v>309</v>
      </c>
      <c r="AE688" s="118" t="s">
        <v>309</v>
      </c>
      <c r="AF688" s="118" t="s">
        <v>309</v>
      </c>
      <c r="AG688" s="118" t="s">
        <v>309</v>
      </c>
      <c r="AH688" s="118" t="s">
        <v>309</v>
      </c>
      <c r="AJ688" s="118" t="s">
        <v>309</v>
      </c>
    </row>
    <row r="689" ht="12.0" customHeight="1">
      <c r="A689" s="109"/>
      <c r="B689" s="4" t="s">
        <v>313</v>
      </c>
      <c r="C689" s="39">
        <v>7818.0</v>
      </c>
      <c r="D689" s="39">
        <v>232.0</v>
      </c>
      <c r="E689" s="39">
        <v>7067.510349414698</v>
      </c>
      <c r="F689" s="39">
        <v>7314.0</v>
      </c>
      <c r="G689" s="39">
        <v>8432.0</v>
      </c>
      <c r="H689" s="39">
        <v>1904.0</v>
      </c>
      <c r="I689" s="39">
        <v>26754.0</v>
      </c>
      <c r="J689" s="39">
        <v>4694.0</v>
      </c>
      <c r="K689" s="39">
        <v>4617.0</v>
      </c>
      <c r="L689" s="39">
        <v>0.0</v>
      </c>
      <c r="M689" s="39">
        <v>4278.0</v>
      </c>
      <c r="N689" s="39">
        <v>3818.0</v>
      </c>
      <c r="O689" s="39">
        <v>9804.452</v>
      </c>
      <c r="P689" s="39">
        <v>3965.0</v>
      </c>
      <c r="Q689" s="39">
        <v>0.0</v>
      </c>
      <c r="R689" s="39">
        <v>6335.0</v>
      </c>
      <c r="S689" s="39">
        <v>7537.0</v>
      </c>
      <c r="T689" s="39">
        <v>7087.0</v>
      </c>
      <c r="U689" s="39">
        <v>1385.72</v>
      </c>
      <c r="V689" s="39">
        <v>8398.0</v>
      </c>
      <c r="W689" s="39">
        <v>9925.0</v>
      </c>
      <c r="X689" s="39">
        <v>24969.0</v>
      </c>
      <c r="Y689" s="39">
        <v>2589.0</v>
      </c>
      <c r="Z689" s="39">
        <v>40846.0</v>
      </c>
      <c r="AA689" s="39">
        <v>32.038</v>
      </c>
      <c r="AB689" s="39">
        <v>2034.5</v>
      </c>
      <c r="AC689" s="39">
        <v>9648.0</v>
      </c>
      <c r="AD689" s="39">
        <v>15559.0</v>
      </c>
      <c r="AE689" s="39">
        <v>15742.0</v>
      </c>
      <c r="AF689" s="39">
        <v>8801.0</v>
      </c>
      <c r="AG689" s="39">
        <v>14953.0</v>
      </c>
      <c r="AH689" s="39">
        <v>19293.0</v>
      </c>
      <c r="AJ689" s="39">
        <f>AJ334</f>
        <v>285832.2203</v>
      </c>
    </row>
    <row r="690" ht="12.0" customHeight="1">
      <c r="A690" s="109"/>
      <c r="B690" s="4" t="s">
        <v>314</v>
      </c>
      <c r="C690" s="39">
        <v>3768.0</v>
      </c>
      <c r="D690" s="39">
        <v>0.0</v>
      </c>
      <c r="E690" s="39">
        <v>0.0</v>
      </c>
      <c r="F690" s="39">
        <v>1093.0</v>
      </c>
      <c r="G690" s="39">
        <v>0.0</v>
      </c>
      <c r="H690" s="39">
        <v>0.0</v>
      </c>
      <c r="I690" s="39">
        <v>0.0</v>
      </c>
      <c r="J690" s="39">
        <v>1479.0</v>
      </c>
      <c r="K690" s="39">
        <v>0.0</v>
      </c>
      <c r="L690" s="39">
        <v>0.0</v>
      </c>
      <c r="M690" s="39">
        <v>250.0</v>
      </c>
      <c r="N690" s="39">
        <v>1149.0</v>
      </c>
      <c r="O690" s="39">
        <v>0.0</v>
      </c>
      <c r="P690" s="39">
        <v>175.0</v>
      </c>
      <c r="Q690" s="39">
        <v>0.0</v>
      </c>
      <c r="R690" s="39">
        <v>2259.0</v>
      </c>
      <c r="S690" s="39">
        <v>0.0</v>
      </c>
      <c r="T690" s="39">
        <v>0.0</v>
      </c>
      <c r="U690" s="39">
        <v>981.76</v>
      </c>
      <c r="V690" s="39">
        <v>0.0</v>
      </c>
      <c r="W690" s="39">
        <v>295.0</v>
      </c>
      <c r="X690" s="39">
        <v>0.0</v>
      </c>
      <c r="Y690" s="39">
        <v>0.0</v>
      </c>
      <c r="Z690" s="39">
        <v>0.0</v>
      </c>
      <c r="AA690" s="39">
        <v>0.0</v>
      </c>
      <c r="AB690" s="39">
        <v>1424.85</v>
      </c>
      <c r="AC690" s="39">
        <v>0.0</v>
      </c>
      <c r="AD690" s="39">
        <v>3816.0</v>
      </c>
      <c r="AE690" s="39">
        <v>0.0</v>
      </c>
      <c r="AF690" s="39">
        <v>0.0</v>
      </c>
      <c r="AG690" s="39">
        <v>0.0</v>
      </c>
      <c r="AH690" s="39">
        <v>0.0</v>
      </c>
      <c r="AJ690" s="39">
        <f>+AJ335</f>
        <v>16690.61</v>
      </c>
    </row>
    <row r="691" ht="12.0" customHeight="1">
      <c r="A691" s="109"/>
      <c r="B691" s="4" t="s">
        <v>315</v>
      </c>
      <c r="C691" s="39">
        <v>0.0</v>
      </c>
      <c r="D691" s="39">
        <v>0.0</v>
      </c>
      <c r="E691" s="39">
        <v>58.704501970580736</v>
      </c>
      <c r="F691" s="39">
        <v>0.0</v>
      </c>
      <c r="G691" s="39">
        <v>212.0</v>
      </c>
      <c r="H691" s="39">
        <v>0.0</v>
      </c>
      <c r="I691" s="39">
        <v>0.0</v>
      </c>
      <c r="J691" s="39">
        <v>63.0</v>
      </c>
      <c r="K691" s="39">
        <v>0.0</v>
      </c>
      <c r="L691" s="39">
        <v>388.0</v>
      </c>
      <c r="M691" s="39">
        <v>255.0</v>
      </c>
      <c r="N691" s="39">
        <v>1486.0</v>
      </c>
      <c r="O691" s="39">
        <v>350.453</v>
      </c>
      <c r="P691" s="39">
        <v>0.0</v>
      </c>
      <c r="Q691" s="39">
        <v>2078.0</v>
      </c>
      <c r="R691" s="39">
        <v>409.0</v>
      </c>
      <c r="S691" s="39">
        <v>980.0</v>
      </c>
      <c r="T691" s="39">
        <v>4.0</v>
      </c>
      <c r="U691" s="39">
        <v>0.0</v>
      </c>
      <c r="V691" s="39">
        <v>0.0</v>
      </c>
      <c r="W691" s="39">
        <v>0.0</v>
      </c>
      <c r="X691" s="39">
        <v>0.0</v>
      </c>
      <c r="Y691" s="39">
        <v>536.0</v>
      </c>
      <c r="Z691" s="39">
        <v>6254.0</v>
      </c>
      <c r="AA691" s="39">
        <v>234.753</v>
      </c>
      <c r="AB691" s="39">
        <v>418.0</v>
      </c>
      <c r="AC691" s="39">
        <v>0.0</v>
      </c>
      <c r="AD691" s="39">
        <v>0.0</v>
      </c>
      <c r="AE691" s="39">
        <v>0.0</v>
      </c>
      <c r="AF691" s="39">
        <v>2304.0</v>
      </c>
      <c r="AG691" s="39">
        <v>1.0</v>
      </c>
      <c r="AH691" s="39">
        <v>534.0</v>
      </c>
      <c r="AJ691" s="39">
        <f>AJ349</f>
        <v>16565.9105</v>
      </c>
    </row>
    <row r="692" ht="12.0" customHeight="1">
      <c r="A692" s="109"/>
      <c r="B692" s="4" t="s">
        <v>316</v>
      </c>
      <c r="C692" s="39">
        <v>0.0</v>
      </c>
      <c r="D692" s="39">
        <v>0.0</v>
      </c>
      <c r="E692" s="39">
        <v>0.0</v>
      </c>
      <c r="F692" s="39">
        <v>0.0</v>
      </c>
      <c r="G692" s="39">
        <v>0.0</v>
      </c>
      <c r="H692" s="39">
        <v>0.0</v>
      </c>
      <c r="I692" s="39">
        <v>0.0</v>
      </c>
      <c r="J692" s="39">
        <v>20.0</v>
      </c>
      <c r="K692" s="39">
        <v>0.0</v>
      </c>
      <c r="L692" s="39">
        <v>0.0</v>
      </c>
      <c r="M692" s="39">
        <v>22.0</v>
      </c>
      <c r="N692" s="39">
        <v>557.0</v>
      </c>
      <c r="O692" s="39">
        <v>0.0</v>
      </c>
      <c r="P692" s="39">
        <v>0.0</v>
      </c>
      <c r="Q692" s="39">
        <v>0.0</v>
      </c>
      <c r="R692" s="39">
        <v>144.0</v>
      </c>
      <c r="S692" s="39">
        <v>0.0</v>
      </c>
      <c r="T692" s="39">
        <v>0.0</v>
      </c>
      <c r="U692" s="39">
        <v>0.0</v>
      </c>
      <c r="V692" s="39">
        <v>0.0</v>
      </c>
      <c r="W692" s="39">
        <v>0.0</v>
      </c>
      <c r="X692" s="39">
        <v>0.0</v>
      </c>
      <c r="Y692" s="39">
        <v>0.0</v>
      </c>
      <c r="Z692" s="39">
        <v>0.0</v>
      </c>
      <c r="AA692" s="39">
        <v>3.837</v>
      </c>
      <c r="AB692" s="39">
        <v>291.9</v>
      </c>
      <c r="AC692" s="39">
        <v>0.0</v>
      </c>
      <c r="AD692" s="39">
        <v>0.0</v>
      </c>
      <c r="AE692" s="39">
        <v>0.0</v>
      </c>
      <c r="AF692" s="39">
        <v>0.0</v>
      </c>
      <c r="AG692" s="39">
        <v>0.0</v>
      </c>
      <c r="AH692" s="39">
        <v>0.0</v>
      </c>
      <c r="AJ692" s="39">
        <f>+AJ350</f>
        <v>1038.737</v>
      </c>
    </row>
    <row r="693" ht="12.0" customHeight="1">
      <c r="A693" s="109"/>
      <c r="B693" s="4" t="s">
        <v>317</v>
      </c>
      <c r="C693" s="39">
        <v>11586.0</v>
      </c>
      <c r="D693" s="39">
        <v>232.0</v>
      </c>
      <c r="E693" s="39">
        <v>7126.214851385279</v>
      </c>
      <c r="F693" s="39">
        <v>8407.0</v>
      </c>
      <c r="G693" s="39">
        <v>8644.0</v>
      </c>
      <c r="H693" s="39">
        <v>1904.0</v>
      </c>
      <c r="I693" s="39">
        <v>26754.0</v>
      </c>
      <c r="J693" s="39">
        <v>6256.0</v>
      </c>
      <c r="K693" s="39">
        <v>4617.0</v>
      </c>
      <c r="L693" s="39">
        <v>388.0</v>
      </c>
      <c r="M693" s="39">
        <v>4805.0</v>
      </c>
      <c r="N693" s="39">
        <v>7010.0</v>
      </c>
      <c r="O693" s="39">
        <v>10154.904999999999</v>
      </c>
      <c r="P693" s="39">
        <v>4140.0</v>
      </c>
      <c r="Q693" s="39">
        <v>2078.0</v>
      </c>
      <c r="R693" s="39">
        <v>9147.0</v>
      </c>
      <c r="S693" s="39">
        <v>8517.0</v>
      </c>
      <c r="T693" s="39">
        <v>7091.0</v>
      </c>
      <c r="U693" s="39">
        <v>2367.48</v>
      </c>
      <c r="V693" s="39">
        <v>8398.0</v>
      </c>
      <c r="W693" s="39">
        <v>10220.0</v>
      </c>
      <c r="X693" s="39">
        <v>24969.0</v>
      </c>
      <c r="Y693" s="39">
        <v>3125.0</v>
      </c>
      <c r="Z693" s="39">
        <v>47100.0</v>
      </c>
      <c r="AA693" s="39">
        <v>270.628</v>
      </c>
      <c r="AB693" s="39">
        <v>4169.25</v>
      </c>
      <c r="AC693" s="39">
        <v>9648.0</v>
      </c>
      <c r="AD693" s="39">
        <v>19375.0</v>
      </c>
      <c r="AE693" s="39">
        <v>15742.0</v>
      </c>
      <c r="AF693" s="39">
        <v>11105.0</v>
      </c>
      <c r="AG693" s="39">
        <v>14954.0</v>
      </c>
      <c r="AH693" s="39">
        <v>19827.0</v>
      </c>
      <c r="AJ693" s="39">
        <f>SUM(AJ689:AJ692)</f>
        <v>320127.4779</v>
      </c>
    </row>
    <row r="694" ht="12.0" customHeight="1">
      <c r="A694" s="109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J694" s="3"/>
    </row>
    <row r="695" ht="12.0" customHeight="1">
      <c r="A695" s="109"/>
      <c r="B695" s="4" t="s">
        <v>306</v>
      </c>
      <c r="C695" s="72">
        <v>6724.0</v>
      </c>
      <c r="D695" s="72">
        <v>260.0</v>
      </c>
      <c r="E695" s="72">
        <v>3257.0</v>
      </c>
      <c r="F695" s="72">
        <v>4298.0</v>
      </c>
      <c r="G695" s="72">
        <v>8063.0</v>
      </c>
      <c r="H695" s="72">
        <v>1043.0</v>
      </c>
      <c r="I695" s="72">
        <v>8168.0</v>
      </c>
      <c r="J695" s="72">
        <v>4628.0</v>
      </c>
      <c r="K695" s="72">
        <v>3109.0</v>
      </c>
      <c r="L695" s="72">
        <v>206.0</v>
      </c>
      <c r="M695" s="72">
        <v>2605.0</v>
      </c>
      <c r="N695" s="72">
        <v>3920.0</v>
      </c>
      <c r="O695" s="72">
        <v>5419.0</v>
      </c>
      <c r="P695" s="72">
        <v>1968.0</v>
      </c>
      <c r="Q695" s="72">
        <v>1044.0</v>
      </c>
      <c r="R695" s="72">
        <v>3866.0</v>
      </c>
      <c r="S695" s="72">
        <v>4862.0</v>
      </c>
      <c r="T695" s="72">
        <v>4137.0</v>
      </c>
      <c r="U695" s="72">
        <v>1159.0</v>
      </c>
      <c r="V695" s="72">
        <v>4095.0</v>
      </c>
      <c r="W695" s="72">
        <v>3877.0</v>
      </c>
      <c r="X695" s="72">
        <v>8961.0</v>
      </c>
      <c r="Y695" s="72">
        <v>2818.0</v>
      </c>
      <c r="Z695" s="72">
        <v>18525.0</v>
      </c>
      <c r="AA695" s="72">
        <v>152.0</v>
      </c>
      <c r="AB695" s="72">
        <v>1554.0</v>
      </c>
      <c r="AC695" s="72">
        <v>5853.0</v>
      </c>
      <c r="AD695" s="72">
        <v>9167.0</v>
      </c>
      <c r="AE695" s="72">
        <v>10041.0</v>
      </c>
      <c r="AF695" s="72">
        <v>6496.0</v>
      </c>
      <c r="AG695" s="72">
        <v>6108.0</v>
      </c>
      <c r="AH695" s="72">
        <v>11028.0</v>
      </c>
      <c r="AJ695" s="72">
        <f>AJ588</f>
        <v>157411</v>
      </c>
    </row>
    <row r="696" ht="12.0" customHeight="1">
      <c r="A696" s="109"/>
      <c r="B696" s="4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J696" s="42"/>
    </row>
    <row r="697" ht="12.0" customHeight="1">
      <c r="A697" s="109"/>
      <c r="B697" s="112" t="s">
        <v>307</v>
      </c>
      <c r="C697" s="80">
        <v>1723.0814991076738</v>
      </c>
      <c r="D697" s="80">
        <v>892.3076923076924</v>
      </c>
      <c r="E697" s="80">
        <v>2187.968944238649</v>
      </c>
      <c r="F697" s="80">
        <v>1956.0260586319218</v>
      </c>
      <c r="G697" s="80">
        <v>1072.057546818802</v>
      </c>
      <c r="H697" s="80">
        <v>1825.503355704698</v>
      </c>
      <c r="I697" s="119">
        <v>3275.4652301665033</v>
      </c>
      <c r="J697" s="80">
        <v>1351.771823681936</v>
      </c>
      <c r="K697" s="80">
        <v>1485.04342232229</v>
      </c>
      <c r="L697" s="80">
        <v>1883.495145631068</v>
      </c>
      <c r="M697" s="80">
        <v>1844.5297504798464</v>
      </c>
      <c r="N697" s="80">
        <v>1788.265306122449</v>
      </c>
      <c r="O697" s="80">
        <v>1873.9444546964382</v>
      </c>
      <c r="P697" s="80">
        <v>2103.6585365853657</v>
      </c>
      <c r="Q697" s="80">
        <v>1990.4214559386971</v>
      </c>
      <c r="R697" s="80">
        <v>2366.011381272633</v>
      </c>
      <c r="S697" s="80">
        <v>1751.7482517482517</v>
      </c>
      <c r="T697" s="80">
        <v>1714.0439932318106</v>
      </c>
      <c r="U697" s="80">
        <v>2042.6919758412425</v>
      </c>
      <c r="V697" s="80">
        <v>2050.7936507936506</v>
      </c>
      <c r="W697" s="80">
        <v>2636.0588083569774</v>
      </c>
      <c r="X697" s="80">
        <v>2786.4077669902913</v>
      </c>
      <c r="Y697" s="80">
        <v>1108.9425124201562</v>
      </c>
      <c r="Z697" s="80">
        <v>2542.5101214574897</v>
      </c>
      <c r="AA697" s="80">
        <v>1780.4473684210525</v>
      </c>
      <c r="AB697" s="80">
        <v>2682.9150579150582</v>
      </c>
      <c r="AC697" s="80">
        <v>1648.3854433623783</v>
      </c>
      <c r="AD697" s="80">
        <v>2113.5595069270207</v>
      </c>
      <c r="AE697" s="80">
        <v>1567.7721342495768</v>
      </c>
      <c r="AF697" s="80">
        <v>1709.5135467980297</v>
      </c>
      <c r="AG697" s="80">
        <v>2448.2645710543547</v>
      </c>
      <c r="AH697" s="80">
        <v>1797.8781284004353</v>
      </c>
      <c r="AJ697" s="80">
        <f>+AJ693/AJ695 *1000</f>
        <v>2033.704619</v>
      </c>
    </row>
    <row r="698" ht="12.0" customHeight="1">
      <c r="A698" s="109"/>
      <c r="B698" s="59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/>
      <c r="AJ698" s="93"/>
    </row>
    <row r="699" ht="12.0" customHeight="1">
      <c r="A699" s="109"/>
      <c r="B699" s="4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J699" s="41"/>
    </row>
    <row r="700" ht="12.0" customHeight="1">
      <c r="A700" s="111">
        <v>8.0</v>
      </c>
      <c r="B700" s="79" t="s">
        <v>318</v>
      </c>
      <c r="C700" s="55" t="s">
        <v>2</v>
      </c>
      <c r="D700" s="55" t="s">
        <v>2</v>
      </c>
      <c r="E700" s="55" t="s">
        <v>2</v>
      </c>
      <c r="F700" s="55" t="s">
        <v>2</v>
      </c>
      <c r="G700" s="55" t="s">
        <v>2</v>
      </c>
      <c r="H700" s="55" t="s">
        <v>2</v>
      </c>
      <c r="I700" s="55" t="s">
        <v>2</v>
      </c>
      <c r="J700" s="55" t="s">
        <v>2</v>
      </c>
      <c r="K700" s="55" t="s">
        <v>2</v>
      </c>
      <c r="L700" s="55" t="s">
        <v>2</v>
      </c>
      <c r="M700" s="55" t="s">
        <v>2</v>
      </c>
      <c r="N700" s="55" t="s">
        <v>2</v>
      </c>
      <c r="O700" s="55" t="s">
        <v>2</v>
      </c>
      <c r="P700" s="55" t="s">
        <v>2</v>
      </c>
      <c r="Q700" s="55" t="s">
        <v>2</v>
      </c>
      <c r="R700" s="55" t="s">
        <v>2</v>
      </c>
      <c r="S700" s="55" t="s">
        <v>2</v>
      </c>
      <c r="T700" s="55" t="s">
        <v>2</v>
      </c>
      <c r="U700" s="55" t="s">
        <v>2</v>
      </c>
      <c r="V700" s="55" t="s">
        <v>2</v>
      </c>
      <c r="W700" s="55" t="s">
        <v>2</v>
      </c>
      <c r="X700" s="55" t="s">
        <v>2</v>
      </c>
      <c r="Y700" s="55" t="s">
        <v>2</v>
      </c>
      <c r="Z700" s="55" t="s">
        <v>2</v>
      </c>
      <c r="AA700" s="55" t="s">
        <v>2</v>
      </c>
      <c r="AB700" s="55" t="s">
        <v>2</v>
      </c>
      <c r="AC700" s="55" t="s">
        <v>2</v>
      </c>
      <c r="AD700" s="55" t="s">
        <v>2</v>
      </c>
      <c r="AE700" s="55" t="s">
        <v>2</v>
      </c>
      <c r="AF700" s="55" t="s">
        <v>2</v>
      </c>
      <c r="AG700" s="55" t="s">
        <v>2</v>
      </c>
      <c r="AH700" s="55" t="s">
        <v>2</v>
      </c>
      <c r="AJ700" s="55" t="str">
        <f>+AJ$7</f>
        <v>2024/25</v>
      </c>
    </row>
    <row r="701" ht="12.0" customHeight="1">
      <c r="A701" s="109"/>
      <c r="B701" s="4"/>
      <c r="C701" s="118" t="s">
        <v>309</v>
      </c>
      <c r="D701" s="118" t="s">
        <v>309</v>
      </c>
      <c r="E701" s="118" t="s">
        <v>309</v>
      </c>
      <c r="F701" s="118" t="s">
        <v>309</v>
      </c>
      <c r="G701" s="118" t="s">
        <v>309</v>
      </c>
      <c r="H701" s="118" t="s">
        <v>309</v>
      </c>
      <c r="I701" s="118" t="s">
        <v>309</v>
      </c>
      <c r="J701" s="118" t="s">
        <v>309</v>
      </c>
      <c r="K701" s="118" t="s">
        <v>309</v>
      </c>
      <c r="L701" s="118" t="s">
        <v>309</v>
      </c>
      <c r="M701" s="118" t="s">
        <v>309</v>
      </c>
      <c r="N701" s="118" t="s">
        <v>309</v>
      </c>
      <c r="O701" s="118" t="s">
        <v>309</v>
      </c>
      <c r="P701" s="118" t="s">
        <v>309</v>
      </c>
      <c r="Q701" s="118" t="s">
        <v>309</v>
      </c>
      <c r="R701" s="118" t="s">
        <v>309</v>
      </c>
      <c r="S701" s="118" t="s">
        <v>309</v>
      </c>
      <c r="T701" s="118" t="s">
        <v>309</v>
      </c>
      <c r="U701" s="118" t="s">
        <v>309</v>
      </c>
      <c r="V701" s="118" t="s">
        <v>309</v>
      </c>
      <c r="W701" s="118" t="s">
        <v>309</v>
      </c>
      <c r="X701" s="118" t="s">
        <v>309</v>
      </c>
      <c r="Y701" s="118" t="s">
        <v>309</v>
      </c>
      <c r="Z701" s="118" t="s">
        <v>309</v>
      </c>
      <c r="AA701" s="118" t="s">
        <v>309</v>
      </c>
      <c r="AB701" s="118" t="s">
        <v>309</v>
      </c>
      <c r="AC701" s="118" t="s">
        <v>309</v>
      </c>
      <c r="AD701" s="118" t="s">
        <v>309</v>
      </c>
      <c r="AE701" s="118" t="s">
        <v>309</v>
      </c>
      <c r="AF701" s="118" t="s">
        <v>309</v>
      </c>
      <c r="AG701" s="118" t="s">
        <v>309</v>
      </c>
      <c r="AH701" s="118" t="s">
        <v>309</v>
      </c>
      <c r="AJ701" s="118" t="s">
        <v>309</v>
      </c>
    </row>
    <row r="702" ht="12.0" customHeight="1">
      <c r="A702" s="109"/>
      <c r="B702" s="4" t="s">
        <v>319</v>
      </c>
      <c r="C702" s="72">
        <v>0.0</v>
      </c>
      <c r="D702" s="72">
        <v>196.0</v>
      </c>
      <c r="E702" s="72">
        <v>3106.4021535659126</v>
      </c>
      <c r="F702" s="72">
        <v>0.0</v>
      </c>
      <c r="G702" s="72">
        <v>5499.0</v>
      </c>
      <c r="H702" s="72">
        <v>637.0</v>
      </c>
      <c r="I702" s="72">
        <v>1471.0</v>
      </c>
      <c r="J702" s="72">
        <v>0.0</v>
      </c>
      <c r="K702" s="72">
        <v>1682.0</v>
      </c>
      <c r="L702" s="72">
        <v>0.0</v>
      </c>
      <c r="M702" s="72">
        <v>610.0</v>
      </c>
      <c r="N702" s="72">
        <v>2861.0</v>
      </c>
      <c r="O702" s="72">
        <v>2335.959</v>
      </c>
      <c r="P702" s="72">
        <v>0.0</v>
      </c>
      <c r="Q702" s="72">
        <v>0.0</v>
      </c>
      <c r="R702" s="72">
        <v>3845.0</v>
      </c>
      <c r="S702" s="72">
        <v>1039.0</v>
      </c>
      <c r="T702" s="72">
        <v>1703.0</v>
      </c>
      <c r="U702" s="72">
        <v>0.0</v>
      </c>
      <c r="V702" s="72">
        <v>4670.0</v>
      </c>
      <c r="W702" s="72">
        <v>1593.0</v>
      </c>
      <c r="X702" s="72">
        <v>11473.0</v>
      </c>
      <c r="Y702" s="72">
        <v>945.0</v>
      </c>
      <c r="Z702" s="72">
        <v>0.0</v>
      </c>
      <c r="AA702" s="72">
        <v>3.127</v>
      </c>
      <c r="AB702" s="72">
        <v>610.65</v>
      </c>
      <c r="AC702" s="72">
        <v>2298.0</v>
      </c>
      <c r="AD702" s="72">
        <v>0.0</v>
      </c>
      <c r="AE702" s="72">
        <v>3784.0</v>
      </c>
      <c r="AF702" s="72">
        <v>0.0</v>
      </c>
      <c r="AG702" s="72">
        <v>737.0</v>
      </c>
      <c r="AH702" s="72">
        <v>7637.0</v>
      </c>
      <c r="AJ702" s="72">
        <f>+AJ336</f>
        <v>58736.13815</v>
      </c>
    </row>
    <row r="703" ht="12.0" customHeight="1">
      <c r="A703" s="109"/>
      <c r="B703" s="4" t="s">
        <v>320</v>
      </c>
      <c r="C703" s="72">
        <v>0.0</v>
      </c>
      <c r="D703" s="72">
        <v>0.0</v>
      </c>
      <c r="E703" s="72">
        <v>0.0</v>
      </c>
      <c r="F703" s="72">
        <v>0.0</v>
      </c>
      <c r="G703" s="72">
        <v>185.0</v>
      </c>
      <c r="H703" s="72">
        <v>0.0</v>
      </c>
      <c r="I703" s="72">
        <v>0.0</v>
      </c>
      <c r="J703" s="72">
        <v>0.0</v>
      </c>
      <c r="K703" s="72">
        <v>0.0</v>
      </c>
      <c r="L703" s="72">
        <v>0.0</v>
      </c>
      <c r="M703" s="72">
        <v>5.0</v>
      </c>
      <c r="N703" s="72">
        <v>687.0</v>
      </c>
      <c r="O703" s="72">
        <v>15.376</v>
      </c>
      <c r="P703" s="72">
        <v>0.0</v>
      </c>
      <c r="Q703" s="72">
        <v>1296.0</v>
      </c>
      <c r="R703" s="72">
        <v>245.0</v>
      </c>
      <c r="S703" s="72">
        <v>219.0</v>
      </c>
      <c r="T703" s="72">
        <v>0.0</v>
      </c>
      <c r="U703" s="72">
        <v>0.0</v>
      </c>
      <c r="V703" s="72">
        <v>0.0</v>
      </c>
      <c r="W703" s="72">
        <v>0.0</v>
      </c>
      <c r="X703" s="72">
        <v>0.0</v>
      </c>
      <c r="Y703" s="72">
        <v>196.0</v>
      </c>
      <c r="Z703" s="72">
        <v>0.0</v>
      </c>
      <c r="AA703" s="72">
        <v>60.114999999999995</v>
      </c>
      <c r="AB703" s="72">
        <v>125.1</v>
      </c>
      <c r="AC703" s="72">
        <v>0.0</v>
      </c>
      <c r="AD703" s="72">
        <v>0.0</v>
      </c>
      <c r="AE703" s="72">
        <v>0.0</v>
      </c>
      <c r="AF703" s="72">
        <v>0.0</v>
      </c>
      <c r="AG703" s="72">
        <v>0.0</v>
      </c>
      <c r="AH703" s="72">
        <v>212.0</v>
      </c>
      <c r="AJ703" s="72">
        <f>+AJ351</f>
        <v>3245.591</v>
      </c>
    </row>
    <row r="704" ht="12.0" customHeight="1">
      <c r="A704" s="109"/>
      <c r="B704" s="4" t="str">
        <f>+B92</f>
        <v>Capitalised Major Repairs (inc component replacement) - Social Housing only</v>
      </c>
      <c r="C704" s="72">
        <v>13918.0</v>
      </c>
      <c r="D704" s="72">
        <v>809.0</v>
      </c>
      <c r="E704" s="72">
        <v>10479.288020000002</v>
      </c>
      <c r="F704" s="72">
        <v>5666.0</v>
      </c>
      <c r="G704" s="72">
        <v>5940.0</v>
      </c>
      <c r="H704" s="72">
        <v>2166.0</v>
      </c>
      <c r="I704" s="72">
        <v>16453.0</v>
      </c>
      <c r="J704" s="72">
        <v>5210.0</v>
      </c>
      <c r="K704" s="72">
        <v>6955.0</v>
      </c>
      <c r="L704" s="72">
        <v>149.0</v>
      </c>
      <c r="M704" s="72">
        <v>4803.0</v>
      </c>
      <c r="N704" s="72">
        <v>4184.0</v>
      </c>
      <c r="O704" s="72">
        <v>7180.758</v>
      </c>
      <c r="P704" s="72">
        <v>1136.0</v>
      </c>
      <c r="Q704" s="72">
        <v>756.0</v>
      </c>
      <c r="R704" s="72">
        <v>7540.0</v>
      </c>
      <c r="S704" s="72">
        <v>11414.0</v>
      </c>
      <c r="T704" s="72">
        <v>7884.0</v>
      </c>
      <c r="U704" s="72">
        <v>1759.83</v>
      </c>
      <c r="V704" s="72">
        <v>16839.0</v>
      </c>
      <c r="W704" s="72">
        <v>9574.0</v>
      </c>
      <c r="X704" s="72">
        <v>25490.0</v>
      </c>
      <c r="Y704" s="72">
        <v>7273.0</v>
      </c>
      <c r="Z704" s="72">
        <v>37815.0</v>
      </c>
      <c r="AA704" s="72">
        <v>209.45</v>
      </c>
      <c r="AB704" s="72">
        <v>2416.0</v>
      </c>
      <c r="AC704" s="72">
        <v>9445.0</v>
      </c>
      <c r="AD704" s="72">
        <v>17513.0</v>
      </c>
      <c r="AE704" s="72">
        <v>18187.0</v>
      </c>
      <c r="AF704" s="72">
        <v>11431.0</v>
      </c>
      <c r="AG704" s="72">
        <v>11341.0</v>
      </c>
      <c r="AH704" s="72">
        <v>7935.0</v>
      </c>
      <c r="AJ704" s="72">
        <f>+AJ92</f>
        <v>289871.326</v>
      </c>
    </row>
    <row r="705" ht="12.0" customHeight="1">
      <c r="A705" s="109"/>
      <c r="B705" s="4" t="s">
        <v>321</v>
      </c>
      <c r="C705" s="72">
        <v>13918.0</v>
      </c>
      <c r="D705" s="72">
        <v>1005.0</v>
      </c>
      <c r="E705" s="72">
        <v>13585.690173565914</v>
      </c>
      <c r="F705" s="72">
        <v>5666.0</v>
      </c>
      <c r="G705" s="72">
        <v>11624.0</v>
      </c>
      <c r="H705" s="72">
        <v>2803.0</v>
      </c>
      <c r="I705" s="72">
        <v>17924.0</v>
      </c>
      <c r="J705" s="72">
        <v>5210.0</v>
      </c>
      <c r="K705" s="72">
        <v>8637.0</v>
      </c>
      <c r="L705" s="72">
        <v>149.0</v>
      </c>
      <c r="M705" s="72">
        <v>5418.0</v>
      </c>
      <c r="N705" s="72">
        <v>7732.0</v>
      </c>
      <c r="O705" s="72">
        <v>9532.093</v>
      </c>
      <c r="P705" s="72">
        <v>1136.0</v>
      </c>
      <c r="Q705" s="72">
        <v>2052.0</v>
      </c>
      <c r="R705" s="72">
        <v>11630.0</v>
      </c>
      <c r="S705" s="72">
        <v>12672.0</v>
      </c>
      <c r="T705" s="72">
        <v>9587.0</v>
      </c>
      <c r="U705" s="72">
        <v>1759.83</v>
      </c>
      <c r="V705" s="72">
        <v>21509.0</v>
      </c>
      <c r="W705" s="72">
        <v>11167.0</v>
      </c>
      <c r="X705" s="72">
        <v>36963.0</v>
      </c>
      <c r="Y705" s="72">
        <v>8414.0</v>
      </c>
      <c r="Z705" s="72">
        <v>37815.0</v>
      </c>
      <c r="AA705" s="72">
        <v>272.692</v>
      </c>
      <c r="AB705" s="72">
        <v>3151.75</v>
      </c>
      <c r="AC705" s="72">
        <v>11743.0</v>
      </c>
      <c r="AD705" s="72">
        <v>17513.0</v>
      </c>
      <c r="AE705" s="72">
        <v>21971.0</v>
      </c>
      <c r="AF705" s="72">
        <v>11431.0</v>
      </c>
      <c r="AG705" s="72">
        <v>12078.0</v>
      </c>
      <c r="AH705" s="72">
        <v>15784.0</v>
      </c>
      <c r="AJ705" s="72">
        <f>SUM(AJ702:AJ704)</f>
        <v>351853.0552</v>
      </c>
    </row>
    <row r="706" ht="12.0" customHeight="1">
      <c r="A706" s="109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J706" s="4"/>
    </row>
    <row r="707" ht="12.0" customHeight="1">
      <c r="A707" s="109"/>
      <c r="B707" s="4" t="s">
        <v>322</v>
      </c>
      <c r="C707" s="72">
        <v>6724.0</v>
      </c>
      <c r="D707" s="72">
        <v>260.0</v>
      </c>
      <c r="E707" s="72">
        <v>3257.0</v>
      </c>
      <c r="F707" s="72">
        <v>4298.0</v>
      </c>
      <c r="G707" s="72">
        <v>8063.0</v>
      </c>
      <c r="H707" s="72">
        <v>1043.0</v>
      </c>
      <c r="I707" s="72">
        <v>8168.0</v>
      </c>
      <c r="J707" s="72">
        <v>4628.0</v>
      </c>
      <c r="K707" s="72">
        <v>3109.0</v>
      </c>
      <c r="L707" s="72">
        <v>206.0</v>
      </c>
      <c r="M707" s="72">
        <v>2605.0</v>
      </c>
      <c r="N707" s="72">
        <v>3920.0</v>
      </c>
      <c r="O707" s="72">
        <v>5419.0</v>
      </c>
      <c r="P707" s="72">
        <v>1968.0</v>
      </c>
      <c r="Q707" s="72">
        <v>1044.0</v>
      </c>
      <c r="R707" s="72">
        <v>3866.0</v>
      </c>
      <c r="S707" s="72">
        <v>4862.0</v>
      </c>
      <c r="T707" s="72">
        <v>4137.0</v>
      </c>
      <c r="U707" s="72">
        <v>1159.0</v>
      </c>
      <c r="V707" s="72">
        <v>4095.0</v>
      </c>
      <c r="W707" s="72">
        <v>3877.0</v>
      </c>
      <c r="X707" s="72">
        <v>8961.0</v>
      </c>
      <c r="Y707" s="72">
        <v>2818.0</v>
      </c>
      <c r="Z707" s="72">
        <v>18525.0</v>
      </c>
      <c r="AA707" s="72">
        <v>152.0</v>
      </c>
      <c r="AB707" s="72">
        <v>1554.0</v>
      </c>
      <c r="AC707" s="72">
        <v>5853.0</v>
      </c>
      <c r="AD707" s="72">
        <v>9167.0</v>
      </c>
      <c r="AE707" s="72">
        <v>10041.0</v>
      </c>
      <c r="AF707" s="72">
        <v>6496.0</v>
      </c>
      <c r="AG707" s="72">
        <v>6108.0</v>
      </c>
      <c r="AH707" s="72">
        <v>11028.0</v>
      </c>
      <c r="AJ707" s="72">
        <f>+AJ588</f>
        <v>157411</v>
      </c>
    </row>
    <row r="708" ht="12.0" customHeight="1">
      <c r="A708" s="109"/>
      <c r="B708" s="4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J708" s="42"/>
    </row>
    <row r="709" ht="12.0" customHeight="1">
      <c r="A709" s="109"/>
      <c r="B709" s="112" t="s">
        <v>307</v>
      </c>
      <c r="C709" s="80">
        <v>2069.8988697204045</v>
      </c>
      <c r="D709" s="80">
        <v>3865.3846153846152</v>
      </c>
      <c r="E709" s="80">
        <v>4171.228177330647</v>
      </c>
      <c r="F709" s="80">
        <v>1318.2875756165658</v>
      </c>
      <c r="G709" s="80">
        <v>1441.6470296415725</v>
      </c>
      <c r="H709" s="80">
        <v>2687.440076701822</v>
      </c>
      <c r="I709" s="80">
        <v>2194.4172380019586</v>
      </c>
      <c r="J709" s="80">
        <v>1125.7562662057044</v>
      </c>
      <c r="K709" s="80">
        <v>2778.0636860726922</v>
      </c>
      <c r="L709" s="80">
        <v>723.3009708737865</v>
      </c>
      <c r="M709" s="80">
        <v>2079.8464491362765</v>
      </c>
      <c r="N709" s="80">
        <v>1972.4489795918366</v>
      </c>
      <c r="O709" s="119">
        <v>1759.0132865842406</v>
      </c>
      <c r="P709" s="80">
        <v>577.2357723577236</v>
      </c>
      <c r="Q709" s="80">
        <v>1965.5172413793102</v>
      </c>
      <c r="R709" s="80">
        <v>3008.277289187791</v>
      </c>
      <c r="S709" s="80">
        <v>2606.3348416289596</v>
      </c>
      <c r="T709" s="80">
        <v>2317.3797437756825</v>
      </c>
      <c r="U709" s="80">
        <v>1518.4037963761862</v>
      </c>
      <c r="V709" s="80">
        <v>5252.5030525030525</v>
      </c>
      <c r="W709" s="80">
        <v>2880.31983492391</v>
      </c>
      <c r="X709" s="80">
        <v>4124.874455975895</v>
      </c>
      <c r="Y709" s="80">
        <v>2985.805535841022</v>
      </c>
      <c r="Z709" s="80">
        <v>2041.2955465587045</v>
      </c>
      <c r="AA709" s="80">
        <v>1794.0263157894738</v>
      </c>
      <c r="AB709" s="80">
        <v>2028.1531531531534</v>
      </c>
      <c r="AC709" s="80">
        <v>2006.3215445070903</v>
      </c>
      <c r="AD709" s="80">
        <v>1910.4396203774409</v>
      </c>
      <c r="AE709" s="80">
        <v>2188.1286724429838</v>
      </c>
      <c r="AF709" s="80">
        <v>1759.6982758620688</v>
      </c>
      <c r="AG709" s="80">
        <v>1977.4066797642436</v>
      </c>
      <c r="AH709" s="80">
        <v>1431.26586869786</v>
      </c>
      <c r="AJ709" s="80">
        <f>+AJ705/AJ707 *1000</f>
        <v>2235.250746</v>
      </c>
    </row>
    <row r="710" ht="12.0" customHeight="1">
      <c r="A710" s="109"/>
      <c r="B710" s="4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J710" s="120"/>
    </row>
    <row r="711" ht="12.0" customHeight="1">
      <c r="A711" s="5"/>
      <c r="B711" s="4"/>
      <c r="C711" s="121"/>
      <c r="D711" s="121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J711" s="121"/>
    </row>
    <row r="712" ht="12.0" customHeight="1">
      <c r="A712" s="111">
        <v>9.0</v>
      </c>
      <c r="B712" s="79" t="s">
        <v>323</v>
      </c>
      <c r="C712" s="55" t="s">
        <v>2</v>
      </c>
      <c r="D712" s="55" t="s">
        <v>2</v>
      </c>
      <c r="E712" s="55" t="s">
        <v>2</v>
      </c>
      <c r="F712" s="55" t="s">
        <v>2</v>
      </c>
      <c r="G712" s="55" t="s">
        <v>2</v>
      </c>
      <c r="H712" s="55" t="s">
        <v>2</v>
      </c>
      <c r="I712" s="55" t="s">
        <v>2</v>
      </c>
      <c r="J712" s="55" t="s">
        <v>2</v>
      </c>
      <c r="K712" s="55" t="s">
        <v>2</v>
      </c>
      <c r="L712" s="55" t="s">
        <v>2</v>
      </c>
      <c r="M712" s="55" t="s">
        <v>2</v>
      </c>
      <c r="N712" s="55" t="s">
        <v>2</v>
      </c>
      <c r="O712" s="55" t="s">
        <v>2</v>
      </c>
      <c r="P712" s="55" t="s">
        <v>2</v>
      </c>
      <c r="Q712" s="55" t="s">
        <v>2</v>
      </c>
      <c r="R712" s="55" t="s">
        <v>2</v>
      </c>
      <c r="S712" s="55" t="s">
        <v>2</v>
      </c>
      <c r="T712" s="55" t="s">
        <v>2</v>
      </c>
      <c r="U712" s="55" t="s">
        <v>2</v>
      </c>
      <c r="V712" s="55" t="s">
        <v>2</v>
      </c>
      <c r="W712" s="55" t="s">
        <v>2</v>
      </c>
      <c r="X712" s="55" t="s">
        <v>2</v>
      </c>
      <c r="Y712" s="55" t="s">
        <v>2</v>
      </c>
      <c r="Z712" s="55" t="s">
        <v>2</v>
      </c>
      <c r="AA712" s="55" t="s">
        <v>2</v>
      </c>
      <c r="AB712" s="55" t="s">
        <v>2</v>
      </c>
      <c r="AC712" s="55" t="s">
        <v>2</v>
      </c>
      <c r="AD712" s="55" t="s">
        <v>2</v>
      </c>
      <c r="AE712" s="55" t="s">
        <v>2</v>
      </c>
      <c r="AF712" s="55" t="s">
        <v>2</v>
      </c>
      <c r="AG712" s="55" t="s">
        <v>2</v>
      </c>
      <c r="AH712" s="55" t="s">
        <v>2</v>
      </c>
      <c r="AJ712" s="55" t="str">
        <f>+AJ$7</f>
        <v>2024/25</v>
      </c>
    </row>
    <row r="713" ht="12.0" customHeight="1">
      <c r="A713" s="5"/>
      <c r="B713" s="4"/>
      <c r="C713" s="118" t="s">
        <v>309</v>
      </c>
      <c r="D713" s="118" t="s">
        <v>309</v>
      </c>
      <c r="E713" s="118" t="s">
        <v>309</v>
      </c>
      <c r="F713" s="118" t="s">
        <v>309</v>
      </c>
      <c r="G713" s="118" t="s">
        <v>309</v>
      </c>
      <c r="H713" s="118" t="s">
        <v>309</v>
      </c>
      <c r="I713" s="118" t="s">
        <v>309</v>
      </c>
      <c r="J713" s="118" t="s">
        <v>309</v>
      </c>
      <c r="K713" s="118" t="s">
        <v>309</v>
      </c>
      <c r="L713" s="118" t="s">
        <v>309</v>
      </c>
      <c r="M713" s="118" t="s">
        <v>309</v>
      </c>
      <c r="N713" s="118" t="s">
        <v>309</v>
      </c>
      <c r="O713" s="118" t="s">
        <v>309</v>
      </c>
      <c r="P713" s="118" t="s">
        <v>309</v>
      </c>
      <c r="Q713" s="118" t="s">
        <v>309</v>
      </c>
      <c r="R713" s="118" t="s">
        <v>309</v>
      </c>
      <c r="S713" s="118" t="s">
        <v>309</v>
      </c>
      <c r="T713" s="118" t="s">
        <v>309</v>
      </c>
      <c r="U713" s="118" t="s">
        <v>309</v>
      </c>
      <c r="V713" s="118" t="s">
        <v>309</v>
      </c>
      <c r="W713" s="118" t="s">
        <v>309</v>
      </c>
      <c r="X713" s="118" t="s">
        <v>309</v>
      </c>
      <c r="Y713" s="118" t="s">
        <v>309</v>
      </c>
      <c r="Z713" s="118" t="s">
        <v>309</v>
      </c>
      <c r="AA713" s="118" t="s">
        <v>309</v>
      </c>
      <c r="AB713" s="118" t="s">
        <v>309</v>
      </c>
      <c r="AC713" s="118" t="s">
        <v>309</v>
      </c>
      <c r="AD713" s="118" t="s">
        <v>309</v>
      </c>
      <c r="AE713" s="118" t="s">
        <v>309</v>
      </c>
      <c r="AF713" s="118" t="s">
        <v>309</v>
      </c>
      <c r="AG713" s="118" t="s">
        <v>309</v>
      </c>
      <c r="AH713" s="118" t="s">
        <v>309</v>
      </c>
      <c r="AJ713" s="118" t="s">
        <v>309</v>
      </c>
    </row>
    <row r="714" ht="12.0" customHeight="1">
      <c r="A714" s="5"/>
      <c r="B714" s="4" t="s">
        <v>324</v>
      </c>
      <c r="C714" s="122">
        <v>890.0</v>
      </c>
      <c r="D714" s="122">
        <v>7.0</v>
      </c>
      <c r="E714" s="122">
        <v>341.22406000000007</v>
      </c>
      <c r="F714" s="122">
        <v>346.0</v>
      </c>
      <c r="G714" s="122">
        <v>766.0</v>
      </c>
      <c r="H714" s="122">
        <v>53.0</v>
      </c>
      <c r="I714" s="122">
        <v>1019.0</v>
      </c>
      <c r="J714" s="122">
        <v>242.0</v>
      </c>
      <c r="K714" s="122">
        <v>159.0</v>
      </c>
      <c r="L714" s="122">
        <v>0.0</v>
      </c>
      <c r="M714" s="122">
        <v>204.0</v>
      </c>
      <c r="N714" s="122">
        <v>251.0</v>
      </c>
      <c r="O714" s="122">
        <v>634.8290000000001</v>
      </c>
      <c r="P714" s="122">
        <v>68.0</v>
      </c>
      <c r="Q714" s="122">
        <v>0.0</v>
      </c>
      <c r="R714" s="122">
        <v>454.0</v>
      </c>
      <c r="S714" s="122">
        <v>208.0</v>
      </c>
      <c r="T714" s="122">
        <v>0.0</v>
      </c>
      <c r="U714" s="122">
        <v>31.02</v>
      </c>
      <c r="V714" s="122">
        <v>341.0</v>
      </c>
      <c r="W714" s="122">
        <v>184.0</v>
      </c>
      <c r="X714" s="122">
        <v>1052.0</v>
      </c>
      <c r="Y714" s="122">
        <v>168.0</v>
      </c>
      <c r="Z714" s="122">
        <v>2567.0</v>
      </c>
      <c r="AA714" s="122">
        <v>9.83</v>
      </c>
      <c r="AB714" s="122">
        <v>73.0</v>
      </c>
      <c r="AC714" s="122">
        <v>244.0</v>
      </c>
      <c r="AD714" s="122">
        <v>862.0</v>
      </c>
      <c r="AE714" s="122">
        <v>1711.0</v>
      </c>
      <c r="AF714" s="122">
        <v>418.0</v>
      </c>
      <c r="AG714" s="122">
        <v>587.0</v>
      </c>
      <c r="AH714" s="122">
        <v>796.0</v>
      </c>
      <c r="AJ714" s="122">
        <f>-AJ239</f>
        <v>14340.90306</v>
      </c>
    </row>
    <row r="715" ht="12.0" customHeight="1">
      <c r="A715" s="5"/>
      <c r="B715" s="4" t="s">
        <v>325</v>
      </c>
      <c r="C715" s="122">
        <v>0.0</v>
      </c>
      <c r="D715" s="122">
        <v>0.0</v>
      </c>
      <c r="E715" s="122">
        <v>0.0</v>
      </c>
      <c r="F715" s="122">
        <v>0.0</v>
      </c>
      <c r="G715" s="122">
        <v>10.0</v>
      </c>
      <c r="H715" s="122">
        <v>0.0</v>
      </c>
      <c r="I715" s="122">
        <v>0.0</v>
      </c>
      <c r="J715" s="122">
        <v>0.0</v>
      </c>
      <c r="K715" s="122">
        <v>7.0</v>
      </c>
      <c r="L715" s="122">
        <v>14.0</v>
      </c>
      <c r="M715" s="122">
        <v>128.0</v>
      </c>
      <c r="N715" s="122">
        <v>109.0</v>
      </c>
      <c r="O715" s="122">
        <v>248.034</v>
      </c>
      <c r="P715" s="122">
        <v>0.0</v>
      </c>
      <c r="Q715" s="122">
        <v>-150.0</v>
      </c>
      <c r="R715" s="122">
        <v>23.0</v>
      </c>
      <c r="S715" s="122">
        <v>222.0</v>
      </c>
      <c r="T715" s="122">
        <v>0.0</v>
      </c>
      <c r="U715" s="122">
        <v>0.0</v>
      </c>
      <c r="V715" s="122">
        <v>0.0</v>
      </c>
      <c r="W715" s="122">
        <v>0.0</v>
      </c>
      <c r="X715" s="122">
        <v>0.0</v>
      </c>
      <c r="Y715" s="122">
        <v>72.0</v>
      </c>
      <c r="Z715" s="122">
        <v>1070.0</v>
      </c>
      <c r="AA715" s="122">
        <v>103.42</v>
      </c>
      <c r="AB715" s="122">
        <v>13.0</v>
      </c>
      <c r="AC715" s="122">
        <v>0.0</v>
      </c>
      <c r="AD715" s="122">
        <v>0.0</v>
      </c>
      <c r="AE715" s="122">
        <v>0.0</v>
      </c>
      <c r="AF715" s="122">
        <v>252.0</v>
      </c>
      <c r="AG715" s="122">
        <v>6.0</v>
      </c>
      <c r="AH715" s="122">
        <v>0.0</v>
      </c>
      <c r="AJ715" s="122">
        <f>-AJ250</f>
        <v>2127.454</v>
      </c>
    </row>
    <row r="716" ht="12.0" customHeight="1">
      <c r="A716" s="5"/>
      <c r="B716" s="4" t="s">
        <v>306</v>
      </c>
      <c r="C716" s="122">
        <v>6724.0</v>
      </c>
      <c r="D716" s="122">
        <v>260.0</v>
      </c>
      <c r="E716" s="122">
        <v>3257.0</v>
      </c>
      <c r="F716" s="122">
        <v>4298.0</v>
      </c>
      <c r="G716" s="122">
        <v>8063.0</v>
      </c>
      <c r="H716" s="122">
        <v>1043.0</v>
      </c>
      <c r="I716" s="122">
        <v>8168.0</v>
      </c>
      <c r="J716" s="122">
        <v>4628.0</v>
      </c>
      <c r="K716" s="122">
        <v>3109.0</v>
      </c>
      <c r="L716" s="122">
        <v>206.0</v>
      </c>
      <c r="M716" s="122">
        <v>2605.0</v>
      </c>
      <c r="N716" s="122">
        <v>3920.0</v>
      </c>
      <c r="O716" s="122">
        <v>5419.0</v>
      </c>
      <c r="P716" s="122">
        <v>1968.0</v>
      </c>
      <c r="Q716" s="122">
        <v>1044.0</v>
      </c>
      <c r="R716" s="122">
        <v>3866.0</v>
      </c>
      <c r="S716" s="122">
        <v>4862.0</v>
      </c>
      <c r="T716" s="122">
        <v>4137.0</v>
      </c>
      <c r="U716" s="122">
        <v>1159.0</v>
      </c>
      <c r="V716" s="122">
        <v>4095.0</v>
      </c>
      <c r="W716" s="122">
        <v>3877.0</v>
      </c>
      <c r="X716" s="122">
        <v>8961.0</v>
      </c>
      <c r="Y716" s="122">
        <v>2818.0</v>
      </c>
      <c r="Z716" s="122">
        <v>18525.0</v>
      </c>
      <c r="AA716" s="122">
        <v>152.0</v>
      </c>
      <c r="AB716" s="122">
        <v>1554.0</v>
      </c>
      <c r="AC716" s="122">
        <v>5853.0</v>
      </c>
      <c r="AD716" s="122">
        <v>9167.0</v>
      </c>
      <c r="AE716" s="122">
        <v>10041.0</v>
      </c>
      <c r="AF716" s="122">
        <v>6496.0</v>
      </c>
      <c r="AG716" s="122">
        <v>6108.0</v>
      </c>
      <c r="AH716" s="122">
        <v>11028.0</v>
      </c>
      <c r="AJ716" s="122">
        <f>AJ588</f>
        <v>157411</v>
      </c>
    </row>
    <row r="717" ht="12.0" customHeight="1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J717" s="4"/>
    </row>
    <row r="718" ht="12.0" customHeight="1">
      <c r="A718" s="5"/>
      <c r="B718" s="112" t="s">
        <v>288</v>
      </c>
      <c r="C718" s="123">
        <v>132.36168947055324</v>
      </c>
      <c r="D718" s="123">
        <v>26.923076923076923</v>
      </c>
      <c r="E718" s="123">
        <v>104.76636782315016</v>
      </c>
      <c r="F718" s="123">
        <v>80.5025593299209</v>
      </c>
      <c r="G718" s="123">
        <v>96.24209351358056</v>
      </c>
      <c r="H718" s="123">
        <v>50.81495685522531</v>
      </c>
      <c r="I718" s="123">
        <v>124.75514201762978</v>
      </c>
      <c r="J718" s="123">
        <v>52.29040622299049</v>
      </c>
      <c r="K718" s="123">
        <v>53.393374075265356</v>
      </c>
      <c r="L718" s="123">
        <v>67.96116504854369</v>
      </c>
      <c r="M718" s="123">
        <v>127.44721689059502</v>
      </c>
      <c r="N718" s="123">
        <v>91.83673469387755</v>
      </c>
      <c r="O718" s="123">
        <v>162.91991142277172</v>
      </c>
      <c r="P718" s="123">
        <v>34.552845528455286</v>
      </c>
      <c r="Q718" s="123">
        <v>-143.67816091954023</v>
      </c>
      <c r="R718" s="123">
        <v>123.38334195550956</v>
      </c>
      <c r="S718" s="123">
        <v>88.44097079391197</v>
      </c>
      <c r="T718" s="123">
        <v>0.0</v>
      </c>
      <c r="U718" s="123">
        <v>26.764452113891284</v>
      </c>
      <c r="V718" s="123">
        <v>83.27228327228327</v>
      </c>
      <c r="W718" s="123">
        <v>47.459375806035595</v>
      </c>
      <c r="X718" s="123">
        <v>117.39761187367482</v>
      </c>
      <c r="Y718" s="123">
        <v>85.16678495386799</v>
      </c>
      <c r="Z718" s="123">
        <v>196.3292847503374</v>
      </c>
      <c r="AA718" s="123">
        <v>745.0657894736842</v>
      </c>
      <c r="AB718" s="123">
        <v>55.34105534105534</v>
      </c>
      <c r="AC718" s="123">
        <v>41.68802323594738</v>
      </c>
      <c r="AD718" s="123">
        <v>94.03294425657249</v>
      </c>
      <c r="AE718" s="123">
        <v>170.40135444676824</v>
      </c>
      <c r="AF718" s="123">
        <v>103.14039408866995</v>
      </c>
      <c r="AG718" s="123">
        <v>97.08578912901113</v>
      </c>
      <c r="AH718" s="123">
        <v>72.17990569459558</v>
      </c>
      <c r="AJ718" s="123">
        <f>((AJ714+AJ715)*1000)/AJ716</f>
        <v>104.6201159</v>
      </c>
    </row>
    <row r="719" ht="12.0" customHeight="1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J719" s="4"/>
    </row>
    <row r="720" ht="12.0" customHeight="1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J720" s="4"/>
    </row>
    <row r="721" ht="12.0" customHeight="1">
      <c r="A721" s="111">
        <v>10.0</v>
      </c>
      <c r="B721" s="79" t="s">
        <v>326</v>
      </c>
      <c r="C721" s="55" t="s">
        <v>2</v>
      </c>
      <c r="D721" s="55" t="s">
        <v>2</v>
      </c>
      <c r="E721" s="55" t="s">
        <v>2</v>
      </c>
      <c r="F721" s="55" t="s">
        <v>2</v>
      </c>
      <c r="G721" s="55" t="s">
        <v>2</v>
      </c>
      <c r="H721" s="55" t="s">
        <v>2</v>
      </c>
      <c r="I721" s="55" t="s">
        <v>2</v>
      </c>
      <c r="J721" s="55" t="s">
        <v>2</v>
      </c>
      <c r="K721" s="55" t="s">
        <v>2</v>
      </c>
      <c r="L721" s="55" t="s">
        <v>2</v>
      </c>
      <c r="M721" s="55" t="s">
        <v>2</v>
      </c>
      <c r="N721" s="55" t="s">
        <v>2</v>
      </c>
      <c r="O721" s="55" t="s">
        <v>2</v>
      </c>
      <c r="P721" s="55" t="s">
        <v>2</v>
      </c>
      <c r="Q721" s="55" t="s">
        <v>2</v>
      </c>
      <c r="R721" s="55" t="s">
        <v>2</v>
      </c>
      <c r="S721" s="55" t="s">
        <v>2</v>
      </c>
      <c r="T721" s="55" t="s">
        <v>2</v>
      </c>
      <c r="U721" s="55" t="s">
        <v>2</v>
      </c>
      <c r="V721" s="55" t="s">
        <v>2</v>
      </c>
      <c r="W721" s="55" t="s">
        <v>2</v>
      </c>
      <c r="X721" s="55" t="s">
        <v>2</v>
      </c>
      <c r="Y721" s="55" t="s">
        <v>2</v>
      </c>
      <c r="Z721" s="55" t="s">
        <v>2</v>
      </c>
      <c r="AA721" s="55" t="s">
        <v>2</v>
      </c>
      <c r="AB721" s="55" t="s">
        <v>2</v>
      </c>
      <c r="AC721" s="55" t="s">
        <v>2</v>
      </c>
      <c r="AD721" s="55" t="s">
        <v>2</v>
      </c>
      <c r="AE721" s="55" t="s">
        <v>2</v>
      </c>
      <c r="AF721" s="55" t="s">
        <v>2</v>
      </c>
      <c r="AG721" s="55" t="s">
        <v>2</v>
      </c>
      <c r="AH721" s="55" t="s">
        <v>2</v>
      </c>
      <c r="AJ721" s="55" t="str">
        <f>+AJ$7</f>
        <v>2024/25</v>
      </c>
    </row>
    <row r="722" ht="12.0" customHeight="1">
      <c r="A722" s="5"/>
      <c r="B722" s="4"/>
      <c r="C722" s="118" t="s">
        <v>309</v>
      </c>
      <c r="D722" s="118" t="s">
        <v>309</v>
      </c>
      <c r="E722" s="118" t="s">
        <v>309</v>
      </c>
      <c r="F722" s="118" t="s">
        <v>309</v>
      </c>
      <c r="G722" s="118" t="s">
        <v>309</v>
      </c>
      <c r="H722" s="118" t="s">
        <v>309</v>
      </c>
      <c r="I722" s="118" t="s">
        <v>309</v>
      </c>
      <c r="J722" s="118" t="s">
        <v>309</v>
      </c>
      <c r="K722" s="118" t="s">
        <v>309</v>
      </c>
      <c r="L722" s="118" t="s">
        <v>309</v>
      </c>
      <c r="M722" s="118" t="s">
        <v>309</v>
      </c>
      <c r="N722" s="118" t="s">
        <v>309</v>
      </c>
      <c r="O722" s="118" t="s">
        <v>309</v>
      </c>
      <c r="P722" s="118" t="s">
        <v>309</v>
      </c>
      <c r="Q722" s="118" t="s">
        <v>309</v>
      </c>
      <c r="R722" s="118" t="s">
        <v>309</v>
      </c>
      <c r="S722" s="118" t="s">
        <v>309</v>
      </c>
      <c r="T722" s="118" t="s">
        <v>309</v>
      </c>
      <c r="U722" s="118" t="s">
        <v>309</v>
      </c>
      <c r="V722" s="118" t="s">
        <v>309</v>
      </c>
      <c r="W722" s="118" t="s">
        <v>309</v>
      </c>
      <c r="X722" s="118" t="s">
        <v>309</v>
      </c>
      <c r="Y722" s="118" t="s">
        <v>309</v>
      </c>
      <c r="Z722" s="118" t="s">
        <v>309</v>
      </c>
      <c r="AA722" s="118" t="s">
        <v>309</v>
      </c>
      <c r="AB722" s="118" t="s">
        <v>309</v>
      </c>
      <c r="AC722" s="118" t="s">
        <v>309</v>
      </c>
      <c r="AD722" s="118" t="s">
        <v>309</v>
      </c>
      <c r="AE722" s="118" t="s">
        <v>309</v>
      </c>
      <c r="AF722" s="118" t="s">
        <v>309</v>
      </c>
      <c r="AG722" s="118" t="s">
        <v>309</v>
      </c>
      <c r="AH722" s="118" t="s">
        <v>309</v>
      </c>
      <c r="AJ722" s="118" t="s">
        <v>309</v>
      </c>
    </row>
    <row r="723" ht="12.0" customHeight="1">
      <c r="A723" s="5"/>
      <c r="B723" s="4" t="s">
        <v>327</v>
      </c>
      <c r="C723" s="122">
        <v>0.0</v>
      </c>
      <c r="D723" s="122">
        <v>0.0</v>
      </c>
      <c r="E723" s="122">
        <v>0.0</v>
      </c>
      <c r="F723" s="122">
        <v>0.0</v>
      </c>
      <c r="G723" s="122">
        <v>0.0</v>
      </c>
      <c r="H723" s="122">
        <v>0.0</v>
      </c>
      <c r="I723" s="122">
        <v>0.0</v>
      </c>
      <c r="J723" s="122">
        <v>0.0</v>
      </c>
      <c r="K723" s="122">
        <v>0.0</v>
      </c>
      <c r="L723" s="122">
        <v>0.0</v>
      </c>
      <c r="M723" s="122">
        <v>0.0</v>
      </c>
      <c r="N723" s="122">
        <v>0.0</v>
      </c>
      <c r="O723" s="122">
        <v>0.0</v>
      </c>
      <c r="P723" s="122">
        <v>0.0</v>
      </c>
      <c r="Q723" s="122">
        <v>0.0</v>
      </c>
      <c r="R723" s="122">
        <v>0.0</v>
      </c>
      <c r="S723" s="122">
        <v>0.0</v>
      </c>
      <c r="T723" s="122">
        <v>0.0</v>
      </c>
      <c r="U723" s="122">
        <v>0.0</v>
      </c>
      <c r="V723" s="122">
        <v>0.0</v>
      </c>
      <c r="W723" s="122">
        <v>0.0</v>
      </c>
      <c r="X723" s="122">
        <v>0.0</v>
      </c>
      <c r="Y723" s="122">
        <v>0.0</v>
      </c>
      <c r="Z723" s="122">
        <v>0.0</v>
      </c>
      <c r="AA723" s="122">
        <v>0.0</v>
      </c>
      <c r="AB723" s="122">
        <v>0.0</v>
      </c>
      <c r="AC723" s="122">
        <v>0.0</v>
      </c>
      <c r="AD723" s="122">
        <v>0.0</v>
      </c>
      <c r="AE723" s="122">
        <v>299.0</v>
      </c>
      <c r="AF723" s="122">
        <v>0.0</v>
      </c>
      <c r="AG723" s="122">
        <v>0.0</v>
      </c>
      <c r="AH723" s="122">
        <v>0.0</v>
      </c>
      <c r="AJ723" s="122">
        <f>+AJ40</f>
        <v>299</v>
      </c>
    </row>
    <row r="724" ht="12.0" customHeight="1">
      <c r="A724" s="5"/>
      <c r="B724" s="4" t="s">
        <v>328</v>
      </c>
      <c r="C724" s="122">
        <v>2465.0</v>
      </c>
      <c r="D724" s="122">
        <v>31.0</v>
      </c>
      <c r="E724" s="122">
        <v>927.7050057142857</v>
      </c>
      <c r="F724" s="122">
        <v>1027.0</v>
      </c>
      <c r="G724" s="122">
        <v>3118.0</v>
      </c>
      <c r="H724" s="122">
        <v>304.0</v>
      </c>
      <c r="I724" s="122">
        <v>1852.0</v>
      </c>
      <c r="J724" s="122">
        <v>1708.0</v>
      </c>
      <c r="K724" s="122">
        <v>1722.0</v>
      </c>
      <c r="L724" s="122">
        <v>217.0</v>
      </c>
      <c r="M724" s="122">
        <v>848.0</v>
      </c>
      <c r="N724" s="122">
        <v>2070.0</v>
      </c>
      <c r="O724" s="122">
        <v>3120.612</v>
      </c>
      <c r="P724" s="122">
        <v>746.0</v>
      </c>
      <c r="Q724" s="122">
        <v>240.0</v>
      </c>
      <c r="R724" s="122">
        <v>1189.0</v>
      </c>
      <c r="S724" s="122">
        <v>1194.0</v>
      </c>
      <c r="T724" s="122">
        <v>756.0</v>
      </c>
      <c r="U724" s="122">
        <v>365.0</v>
      </c>
      <c r="V724" s="122">
        <v>568.0</v>
      </c>
      <c r="W724" s="122">
        <v>941.0</v>
      </c>
      <c r="X724" s="122">
        <v>4908.0</v>
      </c>
      <c r="Y724" s="122">
        <v>858.0</v>
      </c>
      <c r="Z724" s="122">
        <v>12659.0</v>
      </c>
      <c r="AA724" s="122">
        <v>149.653</v>
      </c>
      <c r="AB724" s="122">
        <v>678.0</v>
      </c>
      <c r="AC724" s="122">
        <v>951.0</v>
      </c>
      <c r="AD724" s="122">
        <v>2734.0</v>
      </c>
      <c r="AE724" s="122">
        <v>5137.0</v>
      </c>
      <c r="AF724" s="122">
        <v>1853.0</v>
      </c>
      <c r="AG724" s="122">
        <v>2071.0</v>
      </c>
      <c r="AH724" s="122">
        <v>3046.0</v>
      </c>
      <c r="AJ724" s="122">
        <f>+AJ32</f>
        <v>60453.97001</v>
      </c>
    </row>
    <row r="725" ht="12.0" customHeight="1">
      <c r="A725" s="5"/>
      <c r="B725" s="4" t="s">
        <v>306</v>
      </c>
      <c r="C725" s="122">
        <v>6724.0</v>
      </c>
      <c r="D725" s="122">
        <v>260.0</v>
      </c>
      <c r="E725" s="122">
        <v>3257.0</v>
      </c>
      <c r="F725" s="122">
        <v>4298.0</v>
      </c>
      <c r="G725" s="122">
        <v>8063.0</v>
      </c>
      <c r="H725" s="122">
        <v>1043.0</v>
      </c>
      <c r="I725" s="122">
        <v>8168.0</v>
      </c>
      <c r="J725" s="122">
        <v>4628.0</v>
      </c>
      <c r="K725" s="122">
        <v>3109.0</v>
      </c>
      <c r="L725" s="122">
        <v>206.0</v>
      </c>
      <c r="M725" s="122">
        <v>2605.0</v>
      </c>
      <c r="N725" s="122">
        <v>3920.0</v>
      </c>
      <c r="O725" s="122">
        <v>5419.0</v>
      </c>
      <c r="P725" s="122">
        <v>1968.0</v>
      </c>
      <c r="Q725" s="122">
        <v>1044.0</v>
      </c>
      <c r="R725" s="122">
        <v>3866.0</v>
      </c>
      <c r="S725" s="122">
        <v>4862.0</v>
      </c>
      <c r="T725" s="122">
        <v>4137.0</v>
      </c>
      <c r="U725" s="122">
        <v>1159.0</v>
      </c>
      <c r="V725" s="122">
        <v>4095.0</v>
      </c>
      <c r="W725" s="122">
        <v>3877.0</v>
      </c>
      <c r="X725" s="122">
        <v>8961.0</v>
      </c>
      <c r="Y725" s="122">
        <v>2818.0</v>
      </c>
      <c r="Z725" s="122">
        <v>18525.0</v>
      </c>
      <c r="AA725" s="122">
        <v>152.0</v>
      </c>
      <c r="AB725" s="122">
        <v>1554.0</v>
      </c>
      <c r="AC725" s="122">
        <v>5853.0</v>
      </c>
      <c r="AD725" s="122">
        <v>9167.0</v>
      </c>
      <c r="AE725" s="122">
        <v>10041.0</v>
      </c>
      <c r="AF725" s="122">
        <v>6496.0</v>
      </c>
      <c r="AG725" s="122">
        <v>6108.0</v>
      </c>
      <c r="AH725" s="122">
        <v>11028.0</v>
      </c>
      <c r="AJ725" s="122">
        <f>+AJ588</f>
        <v>157411</v>
      </c>
    </row>
    <row r="726" ht="12.0" customHeight="1">
      <c r="A726" s="5"/>
      <c r="B726" s="112" t="s">
        <v>288</v>
      </c>
      <c r="C726" s="122">
        <v>366.59726353361094</v>
      </c>
      <c r="D726" s="122">
        <v>119.23076923076923</v>
      </c>
      <c r="E726" s="122">
        <v>284.8342050089916</v>
      </c>
      <c r="F726" s="122">
        <v>238.94834806886925</v>
      </c>
      <c r="G726" s="122">
        <v>386.70470048369094</v>
      </c>
      <c r="H726" s="122">
        <v>291.4669223394056</v>
      </c>
      <c r="I726" s="122">
        <v>226.7384916748286</v>
      </c>
      <c r="J726" s="122">
        <v>369.05790838375106</v>
      </c>
      <c r="K726" s="122">
        <v>553.8758443229334</v>
      </c>
      <c r="L726" s="122">
        <v>1053.3980582524273</v>
      </c>
      <c r="M726" s="122">
        <v>325.52783109404993</v>
      </c>
      <c r="N726" s="122">
        <v>528.0612244897959</v>
      </c>
      <c r="O726" s="122">
        <v>575.8649197268869</v>
      </c>
      <c r="P726" s="122">
        <v>379.0650406504065</v>
      </c>
      <c r="Q726" s="122">
        <v>229.88505747126436</v>
      </c>
      <c r="R726" s="122">
        <v>307.5530263838593</v>
      </c>
      <c r="S726" s="122">
        <v>245.5779514603044</v>
      </c>
      <c r="T726" s="122">
        <v>182.74111675126903</v>
      </c>
      <c r="U726" s="122">
        <v>314.92666091458153</v>
      </c>
      <c r="V726" s="122">
        <v>138.7057387057387</v>
      </c>
      <c r="W726" s="122">
        <v>242.71343822543204</v>
      </c>
      <c r="X726" s="122">
        <v>547.706729159692</v>
      </c>
      <c r="Y726" s="122">
        <v>304.4712562100781</v>
      </c>
      <c r="Z726" s="122">
        <v>683.3468286099865</v>
      </c>
      <c r="AA726" s="122">
        <v>984.5592105263158</v>
      </c>
      <c r="AB726" s="122">
        <v>436.2934362934363</v>
      </c>
      <c r="AC726" s="122">
        <v>162.48077908764736</v>
      </c>
      <c r="AD726" s="122">
        <v>298.2437002290826</v>
      </c>
      <c r="AE726" s="122">
        <v>541.3803406035255</v>
      </c>
      <c r="AF726" s="122">
        <v>285.2524630541872</v>
      </c>
      <c r="AG726" s="122">
        <v>339.0635232481991</v>
      </c>
      <c r="AH726" s="122">
        <v>276.20602103735945</v>
      </c>
      <c r="AJ726" s="122">
        <f>((AJ723+AJ724)*1000)/AJ725</f>
        <v>385.951236</v>
      </c>
    </row>
    <row r="727" ht="12.0" customHeight="1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J727" s="4"/>
    </row>
    <row r="728" ht="12.0" customHeight="1">
      <c r="A728" s="5"/>
      <c r="B728" s="4"/>
      <c r="C728" s="55" t="s">
        <v>2</v>
      </c>
      <c r="D728" s="55" t="s">
        <v>2</v>
      </c>
      <c r="E728" s="55" t="s">
        <v>2</v>
      </c>
      <c r="F728" s="55" t="s">
        <v>2</v>
      </c>
      <c r="G728" s="55" t="s">
        <v>2</v>
      </c>
      <c r="H728" s="55" t="s">
        <v>2</v>
      </c>
      <c r="I728" s="55" t="s">
        <v>2</v>
      </c>
      <c r="J728" s="55" t="s">
        <v>2</v>
      </c>
      <c r="K728" s="55" t="s">
        <v>2</v>
      </c>
      <c r="L728" s="55" t="s">
        <v>2</v>
      </c>
      <c r="M728" s="55" t="s">
        <v>2</v>
      </c>
      <c r="N728" s="55" t="s">
        <v>2</v>
      </c>
      <c r="O728" s="55" t="s">
        <v>2</v>
      </c>
      <c r="P728" s="55" t="s">
        <v>2</v>
      </c>
      <c r="Q728" s="55" t="s">
        <v>2</v>
      </c>
      <c r="R728" s="55" t="s">
        <v>2</v>
      </c>
      <c r="S728" s="55" t="s">
        <v>2</v>
      </c>
      <c r="T728" s="55" t="s">
        <v>2</v>
      </c>
      <c r="U728" s="55" t="s">
        <v>2</v>
      </c>
      <c r="V728" s="55" t="s">
        <v>2</v>
      </c>
      <c r="W728" s="55" t="s">
        <v>2</v>
      </c>
      <c r="X728" s="55" t="s">
        <v>2</v>
      </c>
      <c r="Y728" s="55" t="s">
        <v>2</v>
      </c>
      <c r="Z728" s="55" t="s">
        <v>2</v>
      </c>
      <c r="AA728" s="55" t="s">
        <v>2</v>
      </c>
      <c r="AB728" s="55" t="s">
        <v>2</v>
      </c>
      <c r="AC728" s="55" t="s">
        <v>2</v>
      </c>
      <c r="AD728" s="55" t="s">
        <v>2</v>
      </c>
      <c r="AE728" s="55" t="s">
        <v>2</v>
      </c>
      <c r="AF728" s="55" t="s">
        <v>2</v>
      </c>
      <c r="AG728" s="55" t="s">
        <v>2</v>
      </c>
      <c r="AH728" s="55" t="s">
        <v>2</v>
      </c>
      <c r="AJ728" s="55" t="str">
        <f>+AJ$7</f>
        <v>2024/25</v>
      </c>
    </row>
    <row r="729" ht="12.0" customHeight="1">
      <c r="A729" s="111">
        <v>11.0</v>
      </c>
      <c r="B729" s="79" t="s">
        <v>329</v>
      </c>
      <c r="C729" s="74" t="s">
        <v>44</v>
      </c>
      <c r="D729" s="74" t="s">
        <v>44</v>
      </c>
      <c r="E729" s="74" t="s">
        <v>44</v>
      </c>
      <c r="F729" s="74" t="s">
        <v>44</v>
      </c>
      <c r="G729" s="74" t="s">
        <v>44</v>
      </c>
      <c r="H729" s="74" t="s">
        <v>44</v>
      </c>
      <c r="I729" s="74" t="s">
        <v>44</v>
      </c>
      <c r="J729" s="74" t="s">
        <v>44</v>
      </c>
      <c r="K729" s="74" t="s">
        <v>44</v>
      </c>
      <c r="L729" s="74" t="s">
        <v>44</v>
      </c>
      <c r="M729" s="74" t="s">
        <v>44</v>
      </c>
      <c r="N729" s="74" t="s">
        <v>44</v>
      </c>
      <c r="O729" s="74" t="s">
        <v>44</v>
      </c>
      <c r="P729" s="74" t="s">
        <v>44</v>
      </c>
      <c r="Q729" s="74" t="s">
        <v>44</v>
      </c>
      <c r="R729" s="74" t="s">
        <v>44</v>
      </c>
      <c r="S729" s="74" t="s">
        <v>44</v>
      </c>
      <c r="T729" s="74" t="s">
        <v>44</v>
      </c>
      <c r="U729" s="74" t="s">
        <v>44</v>
      </c>
      <c r="V729" s="74" t="s">
        <v>44</v>
      </c>
      <c r="W729" s="74" t="s">
        <v>44</v>
      </c>
      <c r="X729" s="74" t="s">
        <v>44</v>
      </c>
      <c r="Y729" s="74" t="s">
        <v>44</v>
      </c>
      <c r="Z729" s="74" t="s">
        <v>44</v>
      </c>
      <c r="AA729" s="74" t="s">
        <v>44</v>
      </c>
      <c r="AB729" s="74" t="s">
        <v>44</v>
      </c>
      <c r="AC729" s="74" t="s">
        <v>44</v>
      </c>
      <c r="AD729" s="74" t="s">
        <v>44</v>
      </c>
      <c r="AE729" s="74" t="s">
        <v>44</v>
      </c>
      <c r="AF729" s="74" t="s">
        <v>44</v>
      </c>
      <c r="AG729" s="74" t="s">
        <v>44</v>
      </c>
      <c r="AH729" s="74" t="s">
        <v>44</v>
      </c>
      <c r="AJ729" s="74" t="s">
        <v>44</v>
      </c>
    </row>
    <row r="730" ht="12.0" customHeight="1">
      <c r="A730" s="5"/>
      <c r="B730" s="4" t="s">
        <v>109</v>
      </c>
      <c r="C730" s="124">
        <v>51853.0</v>
      </c>
      <c r="D730" s="124">
        <v>1758.0</v>
      </c>
      <c r="E730" s="124">
        <v>29756.027120000002</v>
      </c>
      <c r="F730" s="124">
        <v>34269.0</v>
      </c>
      <c r="G730" s="124">
        <v>70187.0</v>
      </c>
      <c r="H730" s="124">
        <v>7231.0</v>
      </c>
      <c r="I730" s="124">
        <v>56019.0</v>
      </c>
      <c r="J730" s="124">
        <v>30607.0</v>
      </c>
      <c r="K730" s="124">
        <v>24377.0</v>
      </c>
      <c r="L730" s="124">
        <v>3590.0</v>
      </c>
      <c r="M730" s="124">
        <v>29495.0</v>
      </c>
      <c r="N730" s="124">
        <v>33982.0</v>
      </c>
      <c r="O730" s="124">
        <v>63951.325</v>
      </c>
      <c r="P730" s="124">
        <v>16823.0</v>
      </c>
      <c r="Q730" s="124">
        <v>11901.0</v>
      </c>
      <c r="R730" s="124">
        <v>39872.0</v>
      </c>
      <c r="S730" s="124">
        <v>73515.0</v>
      </c>
      <c r="T730" s="124">
        <v>32220.0</v>
      </c>
      <c r="U730" s="124">
        <v>7838.86</v>
      </c>
      <c r="V730" s="124">
        <v>26172.0</v>
      </c>
      <c r="W730" s="124">
        <v>29976.0</v>
      </c>
      <c r="X730" s="124">
        <v>72488.0</v>
      </c>
      <c r="Y730" s="124">
        <v>22326.0</v>
      </c>
      <c r="Z730" s="124">
        <v>257908.0</v>
      </c>
      <c r="AA730" s="124">
        <v>6242.661</v>
      </c>
      <c r="AB730" s="124">
        <v>16048.0</v>
      </c>
      <c r="AC730" s="124">
        <v>37083.0</v>
      </c>
      <c r="AD730" s="124">
        <v>63234.0</v>
      </c>
      <c r="AE730" s="124">
        <v>66328.0</v>
      </c>
      <c r="AF730" s="124">
        <v>53483.0</v>
      </c>
      <c r="AG730" s="124">
        <v>41334.0</v>
      </c>
      <c r="AH730" s="124">
        <v>84491.0</v>
      </c>
      <c r="AJ730" s="124">
        <f>+AJ108</f>
        <v>1396358.873</v>
      </c>
    </row>
    <row r="731" ht="12.0" customHeight="1">
      <c r="A731" s="5"/>
      <c r="B731" s="112" t="s">
        <v>288</v>
      </c>
      <c r="C731" s="125">
        <v>0.1088941639400356</v>
      </c>
      <c r="D731" s="125">
        <v>-0.003966005665722361</v>
      </c>
      <c r="E731" s="125">
        <v>0.17075913070647197</v>
      </c>
      <c r="F731" s="125">
        <v>0.06783622086501317</v>
      </c>
      <c r="G731" s="125">
        <v>0.13516092511725697</v>
      </c>
      <c r="H731" s="125">
        <v>0.09444528530346608</v>
      </c>
      <c r="I731" s="125">
        <v>0.038793183377528795</v>
      </c>
      <c r="J731" s="125">
        <v>0.30336839415747563</v>
      </c>
      <c r="K731" s="125">
        <v>0.0936294302377747</v>
      </c>
      <c r="L731" s="125">
        <v>0.12257661038148848</v>
      </c>
      <c r="M731" s="125">
        <v>0.009756932557343445</v>
      </c>
      <c r="N731" s="125">
        <v>0.08867815723713712</v>
      </c>
      <c r="O731" s="125">
        <v>0.10429517718269166</v>
      </c>
      <c r="P731" s="125">
        <v>0.1555845583184503</v>
      </c>
      <c r="Q731" s="125">
        <v>0.1395059364228266</v>
      </c>
      <c r="R731" s="125">
        <v>0.1255328158080451</v>
      </c>
      <c r="S731" s="125">
        <v>0.04781927023945265</v>
      </c>
      <c r="T731" s="125">
        <v>0.1318368637369587</v>
      </c>
      <c r="U731" s="125">
        <v>0.10100832758637646</v>
      </c>
      <c r="V731" s="125">
        <v>0.07961389324313184</v>
      </c>
      <c r="W731" s="125">
        <v>0.13799779810941115</v>
      </c>
      <c r="X731" s="125">
        <v>0.19636903779501558</v>
      </c>
      <c r="Y731" s="125">
        <v>0.14018691588785037</v>
      </c>
      <c r="Z731" s="125">
        <v>0.062232802576627444</v>
      </c>
      <c r="AA731" s="125">
        <v>0.066682284167084</v>
      </c>
      <c r="AB731" s="125">
        <v>0.07086614173228356</v>
      </c>
      <c r="AC731" s="125">
        <v>0.09586571707201741</v>
      </c>
      <c r="AD731" s="125">
        <v>0.06607097698727138</v>
      </c>
      <c r="AE731" s="125">
        <v>0.04153384733759391</v>
      </c>
      <c r="AF731" s="125">
        <v>0.09180173927244528</v>
      </c>
      <c r="AG731" s="125">
        <v>0.08289232381451406</v>
      </c>
      <c r="AH731" s="125">
        <v>0.08118033961636395</v>
      </c>
      <c r="AJ731" s="126" t="str">
        <f>+AJ730/'[1]2024'!AJ775 -1</f>
        <v>#REF!</v>
      </c>
    </row>
    <row r="732" ht="12.0" customHeight="1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J732" s="4"/>
    </row>
    <row r="733" ht="12.0" customHeight="1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J733" s="4"/>
    </row>
    <row r="734" ht="12.0" customHeight="1">
      <c r="A734" s="111">
        <v>12.0</v>
      </c>
      <c r="B734" s="79" t="s">
        <v>330</v>
      </c>
      <c r="C734" s="127"/>
      <c r="D734" s="127"/>
      <c r="E734" s="127"/>
      <c r="F734" s="127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27"/>
      <c r="U734" s="127"/>
      <c r="V734" s="127"/>
      <c r="W734" s="127"/>
      <c r="X734" s="127"/>
      <c r="Y734" s="127"/>
      <c r="Z734" s="127"/>
      <c r="AA734" s="127"/>
      <c r="AB734" s="127"/>
      <c r="AC734" s="127"/>
      <c r="AD734" s="127"/>
      <c r="AE734" s="127"/>
      <c r="AF734" s="127"/>
      <c r="AG734" s="127"/>
      <c r="AH734" s="127"/>
      <c r="AJ734" s="127"/>
    </row>
    <row r="735" ht="12.0" customHeight="1">
      <c r="A735" s="5"/>
      <c r="B735" s="4" t="s">
        <v>110</v>
      </c>
      <c r="C735" s="124">
        <v>37840.0</v>
      </c>
      <c r="D735" s="124">
        <v>1489.0</v>
      </c>
      <c r="E735" s="124">
        <v>26877.720970000002</v>
      </c>
      <c r="F735" s="124">
        <v>28237.0</v>
      </c>
      <c r="G735" s="124">
        <v>56410.0</v>
      </c>
      <c r="H735" s="124">
        <v>5183.0</v>
      </c>
      <c r="I735" s="124">
        <v>58153.0</v>
      </c>
      <c r="J735" s="124">
        <v>23200.0</v>
      </c>
      <c r="K735" s="124">
        <v>19810.0</v>
      </c>
      <c r="L735" s="124">
        <v>3418.0</v>
      </c>
      <c r="M735" s="124">
        <v>23037.0</v>
      </c>
      <c r="N735" s="124">
        <v>29233.0</v>
      </c>
      <c r="O735" s="124">
        <v>51735.162</v>
      </c>
      <c r="P735" s="124">
        <v>14581.0</v>
      </c>
      <c r="Q735" s="124">
        <v>9205.0</v>
      </c>
      <c r="R735" s="124">
        <v>34560.0</v>
      </c>
      <c r="S735" s="124">
        <v>65564.0</v>
      </c>
      <c r="T735" s="124">
        <v>25202.0</v>
      </c>
      <c r="U735" s="124">
        <v>6087.15</v>
      </c>
      <c r="V735" s="124">
        <v>24823.0</v>
      </c>
      <c r="W735" s="124">
        <v>26945.0</v>
      </c>
      <c r="X735" s="124">
        <v>60085.0</v>
      </c>
      <c r="Y735" s="124">
        <v>17192.0</v>
      </c>
      <c r="Z735" s="124">
        <v>221275.0</v>
      </c>
      <c r="AA735" s="124">
        <v>6191.52</v>
      </c>
      <c r="AB735" s="124">
        <v>13705.0</v>
      </c>
      <c r="AC735" s="124">
        <v>28446.0</v>
      </c>
      <c r="AD735" s="124">
        <v>50279.0</v>
      </c>
      <c r="AE735" s="124">
        <v>56944.0</v>
      </c>
      <c r="AF735" s="124">
        <v>41086.0</v>
      </c>
      <c r="AG735" s="124">
        <v>39024.0</v>
      </c>
      <c r="AH735" s="124">
        <v>67378.0</v>
      </c>
      <c r="AJ735" s="124">
        <f>+AJ110</f>
        <v>1173195.553</v>
      </c>
    </row>
    <row r="736" ht="12.0" customHeight="1">
      <c r="A736" s="5"/>
      <c r="B736" s="112" t="s">
        <v>288</v>
      </c>
      <c r="C736" s="125">
        <v>0.09490740740740744</v>
      </c>
      <c r="D736" s="125">
        <v>0.05304101838755315</v>
      </c>
      <c r="E736" s="125">
        <v>0.3277495917075752</v>
      </c>
      <c r="F736" s="125">
        <v>0.08328857515537491</v>
      </c>
      <c r="G736" s="125">
        <v>0.16851372345934745</v>
      </c>
      <c r="H736" s="125">
        <v>0.048553510014161416</v>
      </c>
      <c r="I736" s="125">
        <v>0.269688434750333</v>
      </c>
      <c r="J736" s="125">
        <v>0.3019079685746353</v>
      </c>
      <c r="K736" s="125">
        <v>0.06026546777991859</v>
      </c>
      <c r="L736" s="125">
        <v>0.13857428381079284</v>
      </c>
      <c r="M736" s="125">
        <v>0.05805355256510358</v>
      </c>
      <c r="N736" s="125">
        <v>0.003088220155783583</v>
      </c>
      <c r="O736" s="125">
        <v>0.09672080552030726</v>
      </c>
      <c r="P736" s="125">
        <v>0.20563915991400705</v>
      </c>
      <c r="Q736" s="125">
        <v>0.1903530324582956</v>
      </c>
      <c r="R736" s="125">
        <v>0.14775331274285142</v>
      </c>
      <c r="S736" s="125">
        <v>0.035978953023527716</v>
      </c>
      <c r="T736" s="125">
        <v>0.15436057163796257</v>
      </c>
      <c r="U736" s="125">
        <v>0.12020309276643037</v>
      </c>
      <c r="V736" s="125">
        <v>0.06322011393326776</v>
      </c>
      <c r="W736" s="125">
        <v>0.2703913248467704</v>
      </c>
      <c r="X736" s="125">
        <v>0.1533957845433256</v>
      </c>
      <c r="Y736" s="125">
        <v>0.13321468591391472</v>
      </c>
      <c r="Z736" s="125">
        <v>0.06349999759688174</v>
      </c>
      <c r="AA736" s="125">
        <v>0.04802233923111654</v>
      </c>
      <c r="AB736" s="125">
        <v>0.05609925252369585</v>
      </c>
      <c r="AC736" s="125">
        <v>0.04519400352733682</v>
      </c>
      <c r="AD736" s="125">
        <v>0.10212626041210005</v>
      </c>
      <c r="AE736" s="125">
        <v>0.047746968665476786</v>
      </c>
      <c r="AF736" s="125">
        <v>0.12232298951048959</v>
      </c>
      <c r="AG736" s="125">
        <v>0.11338088445078465</v>
      </c>
      <c r="AH736" s="125">
        <v>0.09070012140833672</v>
      </c>
      <c r="AJ736" s="126" t="str">
        <f>+AJ735/'[1]2024'!AJ780 -1</f>
        <v>#REF!</v>
      </c>
    </row>
    <row r="737" ht="12.0" customHeight="1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J737" s="4"/>
    </row>
    <row r="738" ht="12.0" customHeight="1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J738" s="4"/>
    </row>
    <row r="739" ht="12.0" customHeight="1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J739" s="4"/>
    </row>
    <row r="740" ht="12.0" customHeight="1">
      <c r="A740" s="111">
        <v>13.0</v>
      </c>
      <c r="B740" s="79" t="s">
        <v>331</v>
      </c>
      <c r="C740" s="127"/>
      <c r="D740" s="127"/>
      <c r="E740" s="127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27"/>
      <c r="U740" s="127"/>
      <c r="V740" s="127"/>
      <c r="W740" s="127"/>
      <c r="X740" s="127"/>
      <c r="Y740" s="127"/>
      <c r="Z740" s="127"/>
      <c r="AA740" s="127"/>
      <c r="AB740" s="127"/>
      <c r="AC740" s="127"/>
      <c r="AD740" s="127"/>
      <c r="AE740" s="127"/>
      <c r="AF740" s="127"/>
      <c r="AG740" s="127"/>
      <c r="AH740" s="127"/>
      <c r="AJ740" s="127"/>
    </row>
    <row r="741" ht="12.0" customHeight="1">
      <c r="A741" s="5"/>
      <c r="B741" s="4" t="s">
        <v>332</v>
      </c>
      <c r="C741" s="124">
        <v>398003.0</v>
      </c>
      <c r="D741" s="124">
        <v>8338.0</v>
      </c>
      <c r="E741" s="124">
        <v>291968.50122362486</v>
      </c>
      <c r="F741" s="124">
        <v>304371.0</v>
      </c>
      <c r="G741" s="124">
        <v>729323.0</v>
      </c>
      <c r="H741" s="124">
        <v>75248.0</v>
      </c>
      <c r="I741" s="124">
        <v>211912.0</v>
      </c>
      <c r="J741" s="124">
        <v>434004.0</v>
      </c>
      <c r="K741" s="124">
        <v>245789.0</v>
      </c>
      <c r="L741" s="124">
        <v>7442.0</v>
      </c>
      <c r="M741" s="124">
        <v>234564.0</v>
      </c>
      <c r="N741" s="124">
        <v>154485.0</v>
      </c>
      <c r="O741" s="124">
        <v>656098.495</v>
      </c>
      <c r="P741" s="124">
        <v>116644.0</v>
      </c>
      <c r="Q741" s="124">
        <v>125842.0</v>
      </c>
      <c r="R741" s="124">
        <v>387795.0</v>
      </c>
      <c r="S741" s="124">
        <v>473658.0</v>
      </c>
      <c r="T741" s="124">
        <v>381932.0</v>
      </c>
      <c r="U741" s="124">
        <v>87645.21</v>
      </c>
      <c r="V741" s="124">
        <v>101105.0</v>
      </c>
      <c r="W741" s="124">
        <v>165873.0</v>
      </c>
      <c r="X741" s="124">
        <v>285771.0</v>
      </c>
      <c r="Y741" s="124">
        <v>229686.0</v>
      </c>
      <c r="Z741" s="124">
        <v>1786640.0</v>
      </c>
      <c r="AA741" s="124">
        <v>7724.952</v>
      </c>
      <c r="AB741" s="124">
        <v>132555.0</v>
      </c>
      <c r="AC741" s="124">
        <v>154061.0</v>
      </c>
      <c r="AD741" s="124">
        <v>268204.0</v>
      </c>
      <c r="AE741" s="124">
        <v>238412.0</v>
      </c>
      <c r="AF741" s="124">
        <v>710696.0</v>
      </c>
      <c r="AG741" s="124">
        <v>189848.0</v>
      </c>
      <c r="AH741" s="124">
        <v>877565.0</v>
      </c>
      <c r="AJ741" s="124">
        <f>+AJ25</f>
        <v>10473203.16</v>
      </c>
    </row>
    <row r="742" ht="12.0" customHeight="1">
      <c r="A742" s="5"/>
      <c r="B742" s="112" t="s">
        <v>288</v>
      </c>
      <c r="C742" s="125">
        <v>0.1255518131711193</v>
      </c>
      <c r="D742" s="125">
        <v>0.07448453608247418</v>
      </c>
      <c r="E742" s="125">
        <v>0.08713086240130052</v>
      </c>
      <c r="F742" s="125">
        <v>0.10480694889599529</v>
      </c>
      <c r="G742" s="125">
        <v>0.07236981402844278</v>
      </c>
      <c r="H742" s="125">
        <v>0.06020429728777743</v>
      </c>
      <c r="I742" s="125">
        <v>0.04865399841646867</v>
      </c>
      <c r="J742" s="125">
        <v>0.5390321917176717</v>
      </c>
      <c r="K742" s="125">
        <v>0.09048115530513101</v>
      </c>
      <c r="L742" s="125">
        <v>0.4422480620155038</v>
      </c>
      <c r="M742" s="125">
        <v>0.05683261995945044</v>
      </c>
      <c r="N742" s="125">
        <v>0.15425134488942027</v>
      </c>
      <c r="O742" s="125">
        <v>0.12608271638370527</v>
      </c>
      <c r="P742" s="125">
        <v>0.04427076339089875</v>
      </c>
      <c r="Q742" s="125">
        <v>0.11068746083441461</v>
      </c>
      <c r="R742" s="125">
        <v>0.0520839833205371</v>
      </c>
      <c r="S742" s="125">
        <v>0.08310980922131295</v>
      </c>
      <c r="T742" s="125">
        <v>0.05028227924333217</v>
      </c>
      <c r="U742" s="125">
        <v>0.09410995875485595</v>
      </c>
      <c r="V742" s="125">
        <v>0.12778725919976797</v>
      </c>
      <c r="W742" s="125">
        <v>0.1098821687375795</v>
      </c>
      <c r="X742" s="125">
        <v>0.18012091478976178</v>
      </c>
      <c r="Y742" s="125">
        <v>0.17969183359013874</v>
      </c>
      <c r="Z742" s="125">
        <v>0.09633895051796659</v>
      </c>
      <c r="AA742" s="125">
        <v>0.0741262988492386</v>
      </c>
      <c r="AB742" s="125">
        <v>0.022303972605909106</v>
      </c>
      <c r="AC742" s="125">
        <v>0.04186785690133221</v>
      </c>
      <c r="AD742" s="125">
        <v>0.07892704277025064</v>
      </c>
      <c r="AE742" s="125">
        <v>0.139881905763668</v>
      </c>
      <c r="AF742" s="125">
        <v>0.08580289824073573</v>
      </c>
      <c r="AG742" s="125">
        <v>0.14207337981483592</v>
      </c>
      <c r="AH742" s="125">
        <v>0.07622809685458076</v>
      </c>
      <c r="AJ742" s="126" t="str">
        <f>+AJ741/'[1]2024'!AJ786 -1</f>
        <v>#REF!</v>
      </c>
    </row>
    <row r="743" ht="12.0" customHeight="1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J743" s="4"/>
    </row>
    <row r="744" ht="12.0" customHeight="1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J744" s="4"/>
    </row>
    <row r="745" ht="12.0" customHeight="1">
      <c r="A745" s="111">
        <v>14.0</v>
      </c>
      <c r="B745" s="79" t="s">
        <v>333</v>
      </c>
      <c r="C745" s="127"/>
      <c r="D745" s="127"/>
      <c r="E745" s="127"/>
      <c r="F745" s="127"/>
      <c r="G745" s="127"/>
      <c r="H745" s="127"/>
      <c r="I745" s="127"/>
      <c r="J745" s="127"/>
      <c r="K745" s="127"/>
      <c r="L745" s="127"/>
      <c r="M745" s="127"/>
      <c r="N745" s="127"/>
      <c r="O745" s="127"/>
      <c r="P745" s="127"/>
      <c r="Q745" s="127"/>
      <c r="R745" s="127"/>
      <c r="S745" s="127"/>
      <c r="T745" s="127"/>
      <c r="U745" s="127"/>
      <c r="V745" s="127"/>
      <c r="W745" s="127"/>
      <c r="X745" s="127"/>
      <c r="Y745" s="127"/>
      <c r="Z745" s="127"/>
      <c r="AA745" s="127"/>
      <c r="AB745" s="127"/>
      <c r="AC745" s="127"/>
      <c r="AD745" s="127"/>
      <c r="AE745" s="127"/>
      <c r="AF745" s="127"/>
      <c r="AG745" s="127"/>
      <c r="AH745" s="127"/>
      <c r="AJ745" s="127"/>
    </row>
    <row r="746" ht="12.0" customHeight="1">
      <c r="A746" s="5"/>
      <c r="B746" s="4" t="s">
        <v>334</v>
      </c>
      <c r="C746" s="124">
        <v>198618.0</v>
      </c>
      <c r="D746" s="124">
        <v>1472.0</v>
      </c>
      <c r="E746" s="124">
        <v>98514.98632862043</v>
      </c>
      <c r="F746" s="124">
        <v>102294.0</v>
      </c>
      <c r="G746" s="124">
        <v>245240.0</v>
      </c>
      <c r="H746" s="124">
        <v>23136.0</v>
      </c>
      <c r="I746" s="124">
        <v>63000.0</v>
      </c>
      <c r="J746" s="124">
        <v>155698.0</v>
      </c>
      <c r="K746" s="124">
        <v>78090.0</v>
      </c>
      <c r="L746" s="124">
        <v>997.0</v>
      </c>
      <c r="M746" s="124">
        <v>103244.0</v>
      </c>
      <c r="N746" s="124">
        <v>94680.0</v>
      </c>
      <c r="O746" s="124">
        <v>270853.629</v>
      </c>
      <c r="P746" s="124">
        <v>37066.0</v>
      </c>
      <c r="Q746" s="124">
        <v>37557.0</v>
      </c>
      <c r="R746" s="124">
        <v>145580.0</v>
      </c>
      <c r="S746" s="124">
        <v>136501.0</v>
      </c>
      <c r="T746" s="124">
        <v>159358.0</v>
      </c>
      <c r="U746" s="124">
        <v>20557.53</v>
      </c>
      <c r="V746" s="124">
        <v>31455.0</v>
      </c>
      <c r="W746" s="124">
        <v>73812.0</v>
      </c>
      <c r="X746" s="124">
        <v>158898.0</v>
      </c>
      <c r="Y746" s="124">
        <v>103504.0</v>
      </c>
      <c r="Z746" s="124">
        <v>800844.0</v>
      </c>
      <c r="AA746" s="124">
        <v>451.392</v>
      </c>
      <c r="AB746" s="124">
        <v>58961.0</v>
      </c>
      <c r="AC746" s="124">
        <v>64237.0</v>
      </c>
      <c r="AD746" s="124">
        <v>81604.0</v>
      </c>
      <c r="AE746" s="124">
        <v>78184.0</v>
      </c>
      <c r="AF746" s="124">
        <v>243186.0</v>
      </c>
      <c r="AG746" s="124">
        <v>87001.0</v>
      </c>
      <c r="AH746" s="124">
        <v>326662.0</v>
      </c>
      <c r="AJ746" s="124">
        <f>+AJ626+AJ627</f>
        <v>4081256.537</v>
      </c>
    </row>
    <row r="747" ht="12.0" customHeight="1">
      <c r="A747" s="5"/>
      <c r="B747" s="44" t="s">
        <v>288</v>
      </c>
      <c r="C747" s="125">
        <v>0.04675724389446945</v>
      </c>
      <c r="D747" s="125">
        <v>2.0730688935281836</v>
      </c>
      <c r="E747" s="125">
        <v>0.1410697933963314</v>
      </c>
      <c r="F747" s="125">
        <v>-0.007586635104194994</v>
      </c>
      <c r="G747" s="125">
        <v>0.04309065157012282</v>
      </c>
      <c r="H747" s="125">
        <v>0.023716814159292054</v>
      </c>
      <c r="I747" s="125">
        <v>0.0</v>
      </c>
      <c r="J747" s="125">
        <v>0.722303956814637</v>
      </c>
      <c r="K747" s="125">
        <v>-0.019068435333132294</v>
      </c>
      <c r="L747" s="125">
        <v>0.9510763209393347</v>
      </c>
      <c r="M747" s="125">
        <v>-0.0016052606130935176</v>
      </c>
      <c r="N747" s="125">
        <v>0.09709041610178337</v>
      </c>
      <c r="O747" s="125">
        <v>-0.00197881532850519</v>
      </c>
      <c r="P747" s="125">
        <v>0.2996493688639552</v>
      </c>
      <c r="Q747" s="125">
        <v>0.1564183883979431</v>
      </c>
      <c r="R747" s="125">
        <v>0.11803150271482443</v>
      </c>
      <c r="S747" s="125">
        <v>0.09584785086944647</v>
      </c>
      <c r="T747" s="125">
        <v>0.025931886950363747</v>
      </c>
      <c r="U747" s="125">
        <v>-0.031017756282054942</v>
      </c>
      <c r="V747" s="125">
        <v>-0.01441328528904906</v>
      </c>
      <c r="W747" s="125">
        <v>-0.049145271619410735</v>
      </c>
      <c r="X747" s="125">
        <v>0.11935472508893663</v>
      </c>
      <c r="Y747" s="125">
        <v>0.31508798678610006</v>
      </c>
      <c r="Z747" s="125">
        <v>0.08633943529188337</v>
      </c>
      <c r="AA747" s="125">
        <v>-0.09004005588067499</v>
      </c>
      <c r="AB747" s="125">
        <v>0.24175477022871816</v>
      </c>
      <c r="AC747" s="125">
        <v>-0.047988143756947044</v>
      </c>
      <c r="AD747" s="125">
        <v>-0.11037948740311132</v>
      </c>
      <c r="AE747" s="125">
        <v>0.12910865923401316</v>
      </c>
      <c r="AF747" s="125">
        <v>0.01350726208089359</v>
      </c>
      <c r="AG747" s="125">
        <v>0.17892326246324375</v>
      </c>
      <c r="AH747" s="125">
        <v>0.015894834722952167</v>
      </c>
      <c r="AJ747" s="126" t="str">
        <f>+AJ746/'[1]2024'!AJ791 -1</f>
        <v>#REF!</v>
      </c>
    </row>
    <row r="748" ht="12.0" customHeight="1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J748" s="4"/>
    </row>
    <row r="749" ht="12.0" customHeight="1">
      <c r="A749" s="111">
        <v>15.0</v>
      </c>
      <c r="B749" s="79" t="s">
        <v>335</v>
      </c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J749" s="4"/>
    </row>
    <row r="750" ht="12.0" customHeight="1">
      <c r="A750" s="5"/>
      <c r="B750" s="112" t="s">
        <v>288</v>
      </c>
      <c r="C750" s="124">
        <v>6724.0</v>
      </c>
      <c r="D750" s="124">
        <v>260.0</v>
      </c>
      <c r="E750" s="124">
        <v>3257.0</v>
      </c>
      <c r="F750" s="124">
        <v>4298.0</v>
      </c>
      <c r="G750" s="124">
        <v>8063.0</v>
      </c>
      <c r="H750" s="124">
        <v>1043.0</v>
      </c>
      <c r="I750" s="124">
        <v>8168.0</v>
      </c>
      <c r="J750" s="124">
        <v>4628.0</v>
      </c>
      <c r="K750" s="124">
        <v>3109.0</v>
      </c>
      <c r="L750" s="124">
        <v>206.0</v>
      </c>
      <c r="M750" s="124">
        <v>2605.0</v>
      </c>
      <c r="N750" s="124">
        <v>3920.0</v>
      </c>
      <c r="O750" s="124">
        <v>5419.0</v>
      </c>
      <c r="P750" s="124">
        <v>1968.0</v>
      </c>
      <c r="Q750" s="124">
        <v>1044.0</v>
      </c>
      <c r="R750" s="124">
        <v>3866.0</v>
      </c>
      <c r="S750" s="124">
        <v>4862.0</v>
      </c>
      <c r="T750" s="124">
        <v>4137.0</v>
      </c>
      <c r="U750" s="124">
        <v>1159.0</v>
      </c>
      <c r="V750" s="124">
        <v>4095.0</v>
      </c>
      <c r="W750" s="124">
        <v>3877.0</v>
      </c>
      <c r="X750" s="124">
        <v>8961.0</v>
      </c>
      <c r="Y750" s="124">
        <v>2818.0</v>
      </c>
      <c r="Z750" s="124">
        <v>18525.0</v>
      </c>
      <c r="AA750" s="124">
        <v>152.0</v>
      </c>
      <c r="AB750" s="124">
        <v>1554.0</v>
      </c>
      <c r="AC750" s="124">
        <v>5853.0</v>
      </c>
      <c r="AD750" s="124">
        <v>9167.0</v>
      </c>
      <c r="AE750" s="124">
        <v>10041.0</v>
      </c>
      <c r="AF750" s="124">
        <v>6496.0</v>
      </c>
      <c r="AG750" s="124">
        <v>6108.0</v>
      </c>
      <c r="AH750" s="124">
        <v>11028.0</v>
      </c>
      <c r="AJ750" s="124">
        <f>+AJ588</f>
        <v>157411</v>
      </c>
    </row>
    <row r="751" ht="12.0" customHeight="1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J751" s="4"/>
    </row>
    <row r="752" ht="12.0" customHeight="1">
      <c r="A752" s="28"/>
      <c r="B752" s="128"/>
      <c r="C752" s="128"/>
      <c r="D752" s="12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  <c r="AC752" s="128"/>
      <c r="AD752" s="128"/>
      <c r="AE752" s="128"/>
      <c r="AF752" s="128"/>
      <c r="AG752" s="128"/>
      <c r="AH752" s="128"/>
      <c r="AJ752" s="128"/>
    </row>
    <row r="753" ht="12.0" customHeight="1"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  <c r="AA753" s="129"/>
      <c r="AB753" s="129"/>
      <c r="AC753" s="129"/>
      <c r="AD753" s="129"/>
      <c r="AE753" s="129"/>
      <c r="AF753" s="129"/>
      <c r="AG753" s="129"/>
      <c r="AH753" s="129"/>
      <c r="AJ753" s="129"/>
    </row>
    <row r="754" ht="12.0" customHeight="1"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  <c r="AA754" s="129"/>
      <c r="AB754" s="129"/>
      <c r="AC754" s="129"/>
      <c r="AD754" s="129"/>
      <c r="AE754" s="129"/>
      <c r="AF754" s="129"/>
      <c r="AG754" s="129"/>
      <c r="AH754" s="129"/>
      <c r="AJ754" s="129"/>
    </row>
    <row r="755" ht="12.0" customHeight="1">
      <c r="A755" s="130" t="s">
        <v>336</v>
      </c>
      <c r="B755" s="131"/>
      <c r="C755" s="132" t="s">
        <v>2</v>
      </c>
      <c r="D755" s="132" t="s">
        <v>2</v>
      </c>
      <c r="E755" s="132" t="s">
        <v>2</v>
      </c>
      <c r="F755" s="132" t="s">
        <v>2</v>
      </c>
      <c r="G755" s="132" t="s">
        <v>2</v>
      </c>
      <c r="H755" s="132" t="s">
        <v>2</v>
      </c>
      <c r="I755" s="132" t="s">
        <v>2</v>
      </c>
      <c r="J755" s="132" t="s">
        <v>2</v>
      </c>
      <c r="K755" s="132" t="s">
        <v>2</v>
      </c>
      <c r="L755" s="132" t="s">
        <v>2</v>
      </c>
      <c r="M755" s="132" t="s">
        <v>2</v>
      </c>
      <c r="N755" s="132" t="s">
        <v>2</v>
      </c>
      <c r="O755" s="132" t="s">
        <v>2</v>
      </c>
      <c r="P755" s="132" t="s">
        <v>2</v>
      </c>
      <c r="Q755" s="132" t="s">
        <v>2</v>
      </c>
      <c r="R755" s="132" t="s">
        <v>2</v>
      </c>
      <c r="S755" s="132" t="s">
        <v>2</v>
      </c>
      <c r="T755" s="132" t="s">
        <v>2</v>
      </c>
      <c r="U755" s="132" t="s">
        <v>2</v>
      </c>
      <c r="V755" s="132" t="s">
        <v>2</v>
      </c>
      <c r="W755" s="132" t="s">
        <v>2</v>
      </c>
      <c r="X755" s="132" t="s">
        <v>2</v>
      </c>
      <c r="Y755" s="132" t="s">
        <v>2</v>
      </c>
      <c r="Z755" s="132" t="s">
        <v>2</v>
      </c>
      <c r="AA755" s="132" t="s">
        <v>2</v>
      </c>
      <c r="AB755" s="132" t="s">
        <v>2</v>
      </c>
      <c r="AC755" s="132" t="s">
        <v>2</v>
      </c>
      <c r="AD755" s="132" t="s">
        <v>2</v>
      </c>
      <c r="AE755" s="132" t="s">
        <v>2</v>
      </c>
      <c r="AF755" s="132" t="s">
        <v>2</v>
      </c>
      <c r="AG755" s="132" t="s">
        <v>2</v>
      </c>
      <c r="AH755" s="132" t="s">
        <v>2</v>
      </c>
      <c r="AJ755" s="132" t="str">
        <f>+AJ$7</f>
        <v>2024/25</v>
      </c>
    </row>
    <row r="756" ht="12.0" customHeight="1">
      <c r="A756" s="133"/>
      <c r="B756" s="134"/>
      <c r="C756" s="135"/>
      <c r="D756" s="135"/>
      <c r="E756" s="135"/>
      <c r="F756" s="135"/>
      <c r="G756" s="135"/>
      <c r="H756" s="135"/>
      <c r="I756" s="135"/>
      <c r="J756" s="135"/>
      <c r="K756" s="135"/>
      <c r="L756" s="135"/>
      <c r="M756" s="135"/>
      <c r="N756" s="135"/>
      <c r="O756" s="135"/>
      <c r="P756" s="135"/>
      <c r="Q756" s="135"/>
      <c r="R756" s="135"/>
      <c r="S756" s="135"/>
      <c r="T756" s="135"/>
      <c r="U756" s="135"/>
      <c r="V756" s="135"/>
      <c r="W756" s="135"/>
      <c r="X756" s="135"/>
      <c r="Y756" s="135"/>
      <c r="Z756" s="135"/>
      <c r="AA756" s="135"/>
      <c r="AB756" s="135"/>
      <c r="AC756" s="135"/>
      <c r="AD756" s="135"/>
      <c r="AE756" s="135"/>
      <c r="AF756" s="135"/>
      <c r="AG756" s="135"/>
      <c r="AH756" s="135"/>
      <c r="AJ756" s="135" t="s">
        <v>337</v>
      </c>
    </row>
    <row r="757" ht="12.0" customHeight="1">
      <c r="A757" s="133">
        <v>1.0</v>
      </c>
      <c r="B757" s="134" t="str">
        <f>+B616</f>
        <v>Operating Margin</v>
      </c>
      <c r="C757" s="136">
        <v>0.27024473029525775</v>
      </c>
      <c r="D757" s="136">
        <v>0.15301478953356087</v>
      </c>
      <c r="E757" s="136">
        <v>0.0967301897660053</v>
      </c>
      <c r="F757" s="136">
        <v>0.1760191426653827</v>
      </c>
      <c r="G757" s="136">
        <v>0.1962899112371237</v>
      </c>
      <c r="H757" s="136">
        <v>0.2832250034573365</v>
      </c>
      <c r="I757" s="136">
        <v>-0.038094218033167315</v>
      </c>
      <c r="J757" s="136">
        <v>0.24200346326003855</v>
      </c>
      <c r="K757" s="136">
        <v>0.1873487303605858</v>
      </c>
      <c r="L757" s="136">
        <v>0.0479108635097493</v>
      </c>
      <c r="M757" s="136">
        <v>0.2189523648075945</v>
      </c>
      <c r="N757" s="136">
        <v>0.13975045612383027</v>
      </c>
      <c r="O757" s="136">
        <v>0.19102282869041418</v>
      </c>
      <c r="P757" s="136">
        <v>0.1332699280746597</v>
      </c>
      <c r="Q757" s="136">
        <v>0.2265355852449374</v>
      </c>
      <c r="R757" s="136">
        <v>0.1332263242375602</v>
      </c>
      <c r="S757" s="136">
        <v>0.10815479834047473</v>
      </c>
      <c r="T757" s="136">
        <v>0.21781502172563624</v>
      </c>
      <c r="U757" s="136">
        <v>0.22346489157862243</v>
      </c>
      <c r="V757" s="136">
        <v>0.05154363441846248</v>
      </c>
      <c r="W757" s="136">
        <v>0.10111422471310381</v>
      </c>
      <c r="X757" s="136">
        <v>0.17110418276128464</v>
      </c>
      <c r="Y757" s="136">
        <v>0.22995610498969812</v>
      </c>
      <c r="Z757" s="136">
        <v>0.1420390216666408</v>
      </c>
      <c r="AA757" s="136">
        <v>0.008192179584955777</v>
      </c>
      <c r="AB757" s="136">
        <v>0.14599950149551347</v>
      </c>
      <c r="AC757" s="136">
        <v>0.23290995874120216</v>
      </c>
      <c r="AD757" s="136">
        <v>0.20487396021127874</v>
      </c>
      <c r="AE757" s="136">
        <v>0.14147871185622965</v>
      </c>
      <c r="AF757" s="136">
        <v>0.23179328010769779</v>
      </c>
      <c r="AG757" s="137">
        <v>0.055886195383945424</v>
      </c>
      <c r="AH757" s="136">
        <v>0.20254228260998214</v>
      </c>
      <c r="AJ757" s="136">
        <f>+AJ620</f>
        <v>0.159818027</v>
      </c>
    </row>
    <row r="758" ht="12.0" customHeight="1">
      <c r="A758" s="133">
        <v>2.0</v>
      </c>
      <c r="B758" s="134" t="str">
        <f>+B623</f>
        <v>Gearing</v>
      </c>
      <c r="C758" s="136">
        <v>0.44573713870205417</v>
      </c>
      <c r="D758" s="136">
        <v>0.0</v>
      </c>
      <c r="E758" s="136">
        <v>0.23779768261204512</v>
      </c>
      <c r="F758" s="136">
        <v>0.2789761230850245</v>
      </c>
      <c r="G758" s="136">
        <v>0.2981260734702248</v>
      </c>
      <c r="H758" s="136">
        <v>0.24109504697619266</v>
      </c>
      <c r="I758" s="136">
        <v>0.08371268450753616</v>
      </c>
      <c r="J758" s="136">
        <v>0.27947932775939655</v>
      </c>
      <c r="K758" s="136">
        <v>0.2081880462530857</v>
      </c>
      <c r="L758" s="136">
        <v>0.0</v>
      </c>
      <c r="M758" s="136">
        <v>0.3503294069204865</v>
      </c>
      <c r="N758" s="136">
        <v>0.43352013094778</v>
      </c>
      <c r="O758" s="136">
        <v>0.3497099738534136</v>
      </c>
      <c r="P758" s="136">
        <v>0.21959554537048204</v>
      </c>
      <c r="Q758" s="136">
        <v>0.2673648623819498</v>
      </c>
      <c r="R758" s="136">
        <v>0.3350680786686838</v>
      </c>
      <c r="S758" s="136">
        <v>0.24282534914529835</v>
      </c>
      <c r="T758" s="136">
        <v>0.36464423674493984</v>
      </c>
      <c r="U758" s="136">
        <v>0.15436542769644188</v>
      </c>
      <c r="V758" s="136">
        <v>0.13236164915209497</v>
      </c>
      <c r="W758" s="136">
        <v>0.22296865003198976</v>
      </c>
      <c r="X758" s="136">
        <v>0.23235262323436148</v>
      </c>
      <c r="Y758" s="136">
        <v>0.3744466516946471</v>
      </c>
      <c r="Z758" s="136">
        <v>0.3920904754416313</v>
      </c>
      <c r="AA758" s="136">
        <v>0.0</v>
      </c>
      <c r="AB758" s="136">
        <v>0.27622749991833</v>
      </c>
      <c r="AC758" s="136">
        <v>0.31337748879694044</v>
      </c>
      <c r="AD758" s="136">
        <v>0.20555331628985932</v>
      </c>
      <c r="AE758" s="136">
        <v>0.17640950183775667</v>
      </c>
      <c r="AF758" s="136">
        <v>0.26079083775094813</v>
      </c>
      <c r="AG758" s="137">
        <v>0.2651967870288959</v>
      </c>
      <c r="AH758" s="136">
        <v>0.22219593754761313</v>
      </c>
      <c r="AJ758" s="136">
        <f>+AJ630</f>
        <v>0.2925705584</v>
      </c>
    </row>
    <row r="759" ht="12.0" customHeight="1">
      <c r="A759" s="133">
        <v>3.0</v>
      </c>
      <c r="B759" s="134" t="str">
        <f>+B633</f>
        <v>Average Interest Rate</v>
      </c>
      <c r="C759" s="138">
        <v>0.0321</v>
      </c>
      <c r="D759" s="138">
        <v>0.05650510869565218</v>
      </c>
      <c r="E759" s="138">
        <v>0.03791041703679421</v>
      </c>
      <c r="F759" s="138">
        <v>0.0353</v>
      </c>
      <c r="G759" s="138">
        <v>0.0398</v>
      </c>
      <c r="H759" s="138">
        <v>0.0425</v>
      </c>
      <c r="I759" s="138">
        <v>0.0477</v>
      </c>
      <c r="J759" s="138">
        <v>0.0552</v>
      </c>
      <c r="K759" s="136">
        <v>0.03107660330183299</v>
      </c>
      <c r="L759" s="138">
        <v>0.0745</v>
      </c>
      <c r="M759" s="138">
        <v>0.0466</v>
      </c>
      <c r="N759" s="138">
        <v>0.0413</v>
      </c>
      <c r="O759" s="138">
        <v>0.03382611969445193</v>
      </c>
      <c r="P759" s="138">
        <v>0.0467</v>
      </c>
      <c r="Q759" s="138">
        <v>0.0371</v>
      </c>
      <c r="R759" s="138">
        <v>0.0372</v>
      </c>
      <c r="S759" s="138">
        <v>0.0484</v>
      </c>
      <c r="T759" s="138">
        <v>0.0442</v>
      </c>
      <c r="U759" s="138">
        <v>0.0387</v>
      </c>
      <c r="V759" s="138">
        <v>0.0424</v>
      </c>
      <c r="W759" s="138">
        <v>0.022576153846153846</v>
      </c>
      <c r="X759" s="138">
        <v>0.0311</v>
      </c>
      <c r="Y759" s="138">
        <v>0.0436</v>
      </c>
      <c r="Z759" s="138">
        <v>0.0502</v>
      </c>
      <c r="AA759" s="138">
        <v>0.054354</v>
      </c>
      <c r="AB759" s="138">
        <v>0.0341</v>
      </c>
      <c r="AC759" s="138">
        <v>0.0526</v>
      </c>
      <c r="AD759" s="138">
        <v>0.0562</v>
      </c>
      <c r="AE759" s="138">
        <v>0.0447</v>
      </c>
      <c r="AF759" s="138">
        <v>0.0379</v>
      </c>
      <c r="AG759" s="139">
        <v>0.0333</v>
      </c>
      <c r="AH759" s="138">
        <v>0.0345</v>
      </c>
      <c r="AJ759" s="140">
        <f>+AJ634</f>
        <v>0.0414</v>
      </c>
    </row>
    <row r="760" ht="12.0" customHeight="1">
      <c r="A760" s="133">
        <v>4.0</v>
      </c>
      <c r="B760" s="134" t="str">
        <f>+B637</f>
        <v>EBITDA MRI / Interest - see guidance</v>
      </c>
      <c r="C760" s="136">
        <v>2.3282865583456425</v>
      </c>
      <c r="D760" s="136">
        <v>-15.689655172413794</v>
      </c>
      <c r="E760" s="136">
        <v>0.12431524054124293</v>
      </c>
      <c r="F760" s="136">
        <v>1.9149811450119987</v>
      </c>
      <c r="G760" s="136">
        <v>1.0242847310982204</v>
      </c>
      <c r="H760" s="136">
        <v>-0.9012048192771084</v>
      </c>
      <c r="I760" s="136">
        <v>-4.92914979757085</v>
      </c>
      <c r="J760" s="136">
        <v>1.078037007240547</v>
      </c>
      <c r="K760" s="136">
        <v>1.9773442416614222</v>
      </c>
      <c r="L760" s="136">
        <v>14.117647058823529</v>
      </c>
      <c r="M760" s="136">
        <v>1.6067577282530554</v>
      </c>
      <c r="N760" s="136">
        <v>1.353375796178344</v>
      </c>
      <c r="O760" s="136">
        <v>1.9930429033025223</v>
      </c>
      <c r="P760" s="136">
        <v>1.6365727429557217</v>
      </c>
      <c r="Q760" s="136">
        <v>2.1827497865072587</v>
      </c>
      <c r="R760" s="136">
        <v>0.9249448123620309</v>
      </c>
      <c r="S760" s="136">
        <v>0.24767225325884543</v>
      </c>
      <c r="T760" s="136">
        <v>1.796883493386483</v>
      </c>
      <c r="U760" s="136">
        <v>6.180063804194341</v>
      </c>
      <c r="V760" s="136">
        <v>-6.518046709129512</v>
      </c>
      <c r="W760" s="136">
        <v>4.255263157894737</v>
      </c>
      <c r="X760" s="136">
        <v>-6.819148936170213</v>
      </c>
      <c r="Y760" s="136">
        <v>0.6045616113744076</v>
      </c>
      <c r="Z760" s="136">
        <v>0.4562767972878652</v>
      </c>
      <c r="AA760" s="136">
        <v>10.132353910007271</v>
      </c>
      <c r="AB760" s="136">
        <v>1.2625</v>
      </c>
      <c r="AC760" s="136">
        <v>1.7698321453207635</v>
      </c>
      <c r="AD760" s="136">
        <v>1.4507818765036087</v>
      </c>
      <c r="AE760" s="136">
        <v>1.439084895259096</v>
      </c>
      <c r="AF760" s="136">
        <v>1.2308167552205609</v>
      </c>
      <c r="AG760" s="136">
        <v>-1.5182341650671785</v>
      </c>
      <c r="AH760" s="136">
        <v>4.214819850441876</v>
      </c>
      <c r="AJ760" s="136">
        <f>+AJ649</f>
        <v>1.087552411</v>
      </c>
    </row>
    <row r="761" ht="12.0" customHeight="1">
      <c r="A761" s="133">
        <v>5.0</v>
      </c>
      <c r="B761" s="134" t="str">
        <f>+B652</f>
        <v>Headline social housing cost per unit (£)</v>
      </c>
      <c r="C761" s="141">
        <v>5800.118976799524</v>
      </c>
      <c r="D761" s="141">
        <v>7757.692307692308</v>
      </c>
      <c r="E761" s="141">
        <v>8280.574703715076</v>
      </c>
      <c r="F761" s="141">
        <v>5069.567240577013</v>
      </c>
      <c r="G761" s="141">
        <v>4834.428872628054</v>
      </c>
      <c r="H761" s="141">
        <v>5618.408437200383</v>
      </c>
      <c r="I761" s="141">
        <v>7510.896180215475</v>
      </c>
      <c r="J761" s="141">
        <v>4319.14433880726</v>
      </c>
      <c r="K761" s="141">
        <v>6707.301383081377</v>
      </c>
      <c r="L761" s="141">
        <v>16466.019417475727</v>
      </c>
      <c r="M761" s="141">
        <v>7225.335892514395</v>
      </c>
      <c r="N761" s="141">
        <v>6477.295918367347</v>
      </c>
      <c r="O761" s="141">
        <v>7720.692747739435</v>
      </c>
      <c r="P761" s="141">
        <v>4324.695121951219</v>
      </c>
      <c r="Q761" s="141">
        <v>5665.708812260536</v>
      </c>
      <c r="R761" s="141">
        <v>7445.421624418003</v>
      </c>
      <c r="S761" s="141">
        <v>7945.495680789798</v>
      </c>
      <c r="T761" s="141">
        <v>6205.462895818226</v>
      </c>
      <c r="U761" s="141">
        <v>5086.669542709232</v>
      </c>
      <c r="V761" s="141">
        <v>8792.673992673994</v>
      </c>
      <c r="W761" s="141">
        <v>7069.125612587052</v>
      </c>
      <c r="X761" s="141">
        <v>8343.488449949784</v>
      </c>
      <c r="Y761" s="141">
        <v>7408.800567778567</v>
      </c>
      <c r="Z761" s="141">
        <v>7770.634278002699</v>
      </c>
      <c r="AA761" s="141">
        <v>11610.223684210529</v>
      </c>
      <c r="AB761" s="141">
        <v>8302.445302445303</v>
      </c>
      <c r="AC761" s="141">
        <v>5433.1112250128135</v>
      </c>
      <c r="AD761" s="141">
        <v>5807.02519908367</v>
      </c>
      <c r="AE761" s="141">
        <v>6075.291305646848</v>
      </c>
      <c r="AF761" s="141">
        <v>6005.387931034483</v>
      </c>
      <c r="AG761" s="142">
        <v>6923.215455140798</v>
      </c>
      <c r="AH761" s="141">
        <v>5466.267682263329</v>
      </c>
      <c r="AJ761" s="141">
        <f>+AJ674</f>
        <v>6638.344651</v>
      </c>
    </row>
    <row r="762" ht="12.0" customHeight="1">
      <c r="A762" s="133">
        <v>6.0</v>
      </c>
      <c r="B762" s="134" t="str">
        <f>+B677</f>
        <v>Management cost per SH unit (£)</v>
      </c>
      <c r="C762" s="141">
        <v>1633.7001784651993</v>
      </c>
      <c r="D762" s="141">
        <v>2223.076923076923</v>
      </c>
      <c r="E762" s="141">
        <v>1234.312807829203</v>
      </c>
      <c r="F762" s="141">
        <v>1459.9813866914844</v>
      </c>
      <c r="G762" s="141">
        <v>1679.0276571995535</v>
      </c>
      <c r="H762" s="141">
        <v>683.6049856184085</v>
      </c>
      <c r="I762" s="141">
        <v>1011.1410381978452</v>
      </c>
      <c r="J762" s="141">
        <v>1273.3362143474503</v>
      </c>
      <c r="K762" s="141">
        <v>1855.9022193631392</v>
      </c>
      <c r="L762" s="141">
        <v>13859.223300970874</v>
      </c>
      <c r="M762" s="141">
        <v>1614.971209213052</v>
      </c>
      <c r="N762" s="141">
        <v>2042.857142857143</v>
      </c>
      <c r="O762" s="141">
        <v>1287.4078243218305</v>
      </c>
      <c r="P762" s="141">
        <v>1313.0081300813008</v>
      </c>
      <c r="Q762" s="141">
        <v>1325.6704980842912</v>
      </c>
      <c r="R762" s="141">
        <v>1334.7128815312985</v>
      </c>
      <c r="S762" s="141">
        <v>3587.4125874125875</v>
      </c>
      <c r="T762" s="141">
        <v>1680.9282088469906</v>
      </c>
      <c r="U762" s="141">
        <v>1358.127696289905</v>
      </c>
      <c r="V762" s="141">
        <v>1382.905982905983</v>
      </c>
      <c r="W762" s="141">
        <v>1208.4085633221564</v>
      </c>
      <c r="X762" s="141">
        <v>917.754714875572</v>
      </c>
      <c r="Y762" s="141">
        <v>1402.4130589070262</v>
      </c>
      <c r="Z762" s="141">
        <v>2440.0</v>
      </c>
      <c r="AA762" s="141">
        <v>6993.401315789473</v>
      </c>
      <c r="AB762" s="141">
        <v>1697.5546975546977</v>
      </c>
      <c r="AC762" s="141">
        <v>1618.6570989236288</v>
      </c>
      <c r="AD762" s="141">
        <v>1318.533871495582</v>
      </c>
      <c r="AE762" s="141">
        <v>2121.0038840752914</v>
      </c>
      <c r="AF762" s="141">
        <v>1879.4642857142858</v>
      </c>
      <c r="AG762" s="142">
        <v>2177.472167648985</v>
      </c>
      <c r="AH762" s="141">
        <v>1426.1878853826622</v>
      </c>
      <c r="AJ762" s="141">
        <f>+AJ684</f>
        <v>1706.975286</v>
      </c>
    </row>
    <row r="763" ht="12.0" customHeight="1">
      <c r="A763" s="133">
        <v>7.0</v>
      </c>
      <c r="B763" s="134" t="str">
        <f>+B687</f>
        <v>Routine maintenance cost per SH unit (£)</v>
      </c>
      <c r="C763" s="141">
        <v>1723.0814991076738</v>
      </c>
      <c r="D763" s="141">
        <v>892.3076923076924</v>
      </c>
      <c r="E763" s="141">
        <v>2187.968944238649</v>
      </c>
      <c r="F763" s="141">
        <v>1956.0260586319218</v>
      </c>
      <c r="G763" s="141">
        <v>1072.057546818802</v>
      </c>
      <c r="H763" s="141">
        <v>1825.503355704698</v>
      </c>
      <c r="I763" s="141">
        <v>3275.4652301665033</v>
      </c>
      <c r="J763" s="141">
        <v>1351.771823681936</v>
      </c>
      <c r="K763" s="141">
        <v>1485.04342232229</v>
      </c>
      <c r="L763" s="141">
        <v>1883.495145631068</v>
      </c>
      <c r="M763" s="141">
        <v>1844.5297504798464</v>
      </c>
      <c r="N763" s="141">
        <v>1788.265306122449</v>
      </c>
      <c r="O763" s="141">
        <v>1873.9444546964382</v>
      </c>
      <c r="P763" s="141">
        <v>2103.6585365853657</v>
      </c>
      <c r="Q763" s="141">
        <v>1990.4214559386971</v>
      </c>
      <c r="R763" s="141">
        <v>2366.011381272633</v>
      </c>
      <c r="S763" s="141">
        <v>1751.7482517482517</v>
      </c>
      <c r="T763" s="141">
        <v>1714.0439932318106</v>
      </c>
      <c r="U763" s="141">
        <v>2042.6919758412425</v>
      </c>
      <c r="V763" s="141">
        <v>2050.7936507936506</v>
      </c>
      <c r="W763" s="141">
        <v>2636.0588083569774</v>
      </c>
      <c r="X763" s="141">
        <v>2786.4077669902913</v>
      </c>
      <c r="Y763" s="141">
        <v>1108.9425124201562</v>
      </c>
      <c r="Z763" s="141">
        <v>2542.5101214574897</v>
      </c>
      <c r="AA763" s="141">
        <v>1780.4473684210525</v>
      </c>
      <c r="AB763" s="141">
        <v>2682.9150579150582</v>
      </c>
      <c r="AC763" s="141">
        <v>1648.3854433623783</v>
      </c>
      <c r="AD763" s="141">
        <v>2113.5595069270207</v>
      </c>
      <c r="AE763" s="141">
        <v>1567.7721342495768</v>
      </c>
      <c r="AF763" s="141">
        <v>1709.5135467980297</v>
      </c>
      <c r="AG763" s="142">
        <v>2448.2645710543547</v>
      </c>
      <c r="AH763" s="141">
        <v>1797.8781284004353</v>
      </c>
      <c r="AJ763" s="141">
        <f>+AJ697</f>
        <v>2033.704619</v>
      </c>
    </row>
    <row r="764" ht="12.0" customHeight="1">
      <c r="A764" s="133">
        <v>8.0</v>
      </c>
      <c r="B764" s="134" t="str">
        <f>+B700</f>
        <v>Major repairs (capital and revenue) cost per SH unit (£)</v>
      </c>
      <c r="C764" s="141">
        <v>2069.8988697204045</v>
      </c>
      <c r="D764" s="141">
        <v>3865.3846153846152</v>
      </c>
      <c r="E764" s="141">
        <v>4171.228177330647</v>
      </c>
      <c r="F764" s="141">
        <v>1318.2875756165658</v>
      </c>
      <c r="G764" s="141">
        <v>1441.6470296415725</v>
      </c>
      <c r="H764" s="141">
        <v>2687.440076701822</v>
      </c>
      <c r="I764" s="141">
        <v>2194.4172380019586</v>
      </c>
      <c r="J764" s="141">
        <v>1125.7562662057044</v>
      </c>
      <c r="K764" s="141">
        <v>2778.0636860726922</v>
      </c>
      <c r="L764" s="141">
        <v>723.3009708737865</v>
      </c>
      <c r="M764" s="141">
        <v>2079.8464491362765</v>
      </c>
      <c r="N764" s="141">
        <v>1972.4489795918366</v>
      </c>
      <c r="O764" s="141">
        <v>1759.0132865842406</v>
      </c>
      <c r="P764" s="141">
        <v>577.2357723577236</v>
      </c>
      <c r="Q764" s="141">
        <v>1965.5172413793102</v>
      </c>
      <c r="R764" s="141">
        <v>3008.277289187791</v>
      </c>
      <c r="S764" s="141">
        <v>2606.3348416289596</v>
      </c>
      <c r="T764" s="141">
        <v>2317.3797437756825</v>
      </c>
      <c r="U764" s="141">
        <v>1518.4037963761862</v>
      </c>
      <c r="V764" s="141">
        <v>5252.5030525030525</v>
      </c>
      <c r="W764" s="141">
        <v>2880.31983492391</v>
      </c>
      <c r="X764" s="141">
        <v>4124.874455975895</v>
      </c>
      <c r="Y764" s="141">
        <v>2985.805535841022</v>
      </c>
      <c r="Z764" s="141">
        <v>2041.2955465587045</v>
      </c>
      <c r="AA764" s="141">
        <v>1794.0263157894738</v>
      </c>
      <c r="AB764" s="141">
        <v>2028.1531531531534</v>
      </c>
      <c r="AC764" s="141">
        <v>2006.3215445070903</v>
      </c>
      <c r="AD764" s="141">
        <v>1910.4396203774409</v>
      </c>
      <c r="AE764" s="141">
        <v>2188.1286724429838</v>
      </c>
      <c r="AF764" s="141">
        <v>1759.6982758620688</v>
      </c>
      <c r="AG764" s="142">
        <v>1977.4066797642436</v>
      </c>
      <c r="AH764" s="141">
        <v>1431.26586869786</v>
      </c>
      <c r="AJ764" s="141">
        <f>+AJ709</f>
        <v>2235.250746</v>
      </c>
    </row>
    <row r="765" ht="12.0" customHeight="1">
      <c r="A765" s="133">
        <v>9.0</v>
      </c>
      <c r="B765" s="134" t="str">
        <f>+B712</f>
        <v>Void loss per social housing unit (£)</v>
      </c>
      <c r="C765" s="141">
        <v>132.36168947055324</v>
      </c>
      <c r="D765" s="141">
        <v>26.923076923076923</v>
      </c>
      <c r="E765" s="141">
        <v>104.76636782315016</v>
      </c>
      <c r="F765" s="141">
        <v>80.5025593299209</v>
      </c>
      <c r="G765" s="141">
        <v>96.24209351358056</v>
      </c>
      <c r="H765" s="141">
        <v>50.81495685522531</v>
      </c>
      <c r="I765" s="141">
        <v>124.75514201762978</v>
      </c>
      <c r="J765" s="141">
        <v>52.29040622299049</v>
      </c>
      <c r="K765" s="141">
        <v>53.393374075265356</v>
      </c>
      <c r="L765" s="141">
        <v>67.96116504854369</v>
      </c>
      <c r="M765" s="141">
        <v>127.44721689059502</v>
      </c>
      <c r="N765" s="141">
        <v>91.83673469387755</v>
      </c>
      <c r="O765" s="141">
        <v>162.91991142277172</v>
      </c>
      <c r="P765" s="141">
        <v>34.552845528455286</v>
      </c>
      <c r="Q765" s="141">
        <v>-143.67816091954023</v>
      </c>
      <c r="R765" s="141">
        <v>123.38334195550956</v>
      </c>
      <c r="S765" s="141">
        <v>88.44097079391197</v>
      </c>
      <c r="T765" s="141">
        <v>0.0</v>
      </c>
      <c r="U765" s="141">
        <v>26.764452113891284</v>
      </c>
      <c r="V765" s="141">
        <v>83.27228327228327</v>
      </c>
      <c r="W765" s="141">
        <v>47.459375806035595</v>
      </c>
      <c r="X765" s="141">
        <v>117.39761187367482</v>
      </c>
      <c r="Y765" s="141">
        <v>85.16678495386799</v>
      </c>
      <c r="Z765" s="141">
        <v>196.3292847503374</v>
      </c>
      <c r="AA765" s="141">
        <v>745.0657894736842</v>
      </c>
      <c r="AB765" s="141">
        <v>55.34105534105534</v>
      </c>
      <c r="AC765" s="141">
        <v>41.68802323594738</v>
      </c>
      <c r="AD765" s="141">
        <v>94.03294425657249</v>
      </c>
      <c r="AE765" s="141">
        <v>170.40135444676824</v>
      </c>
      <c r="AF765" s="141">
        <v>103.14039408866995</v>
      </c>
      <c r="AG765" s="142">
        <v>97.08578912901113</v>
      </c>
      <c r="AH765" s="141">
        <v>72.17990569459558</v>
      </c>
      <c r="AJ765" s="141">
        <f>+AJ718</f>
        <v>104.6201159</v>
      </c>
    </row>
    <row r="766" ht="12.0" customHeight="1">
      <c r="A766" s="133">
        <v>10.0</v>
      </c>
      <c r="B766" s="134" t="str">
        <f>+B721</f>
        <v>Arrears per social housing unit (£)</v>
      </c>
      <c r="C766" s="141">
        <v>366.59726353361094</v>
      </c>
      <c r="D766" s="141">
        <v>119.23076923076923</v>
      </c>
      <c r="E766" s="141">
        <v>284.8342050089916</v>
      </c>
      <c r="F766" s="141">
        <v>238.94834806886925</v>
      </c>
      <c r="G766" s="141">
        <v>386.70470048369094</v>
      </c>
      <c r="H766" s="141">
        <v>291.4669223394056</v>
      </c>
      <c r="I766" s="141">
        <v>226.7384916748286</v>
      </c>
      <c r="J766" s="141">
        <v>369.05790838375106</v>
      </c>
      <c r="K766" s="141">
        <v>553.8758443229334</v>
      </c>
      <c r="L766" s="141">
        <v>1053.3980582524273</v>
      </c>
      <c r="M766" s="141">
        <v>325.52783109404993</v>
      </c>
      <c r="N766" s="141">
        <v>528.0612244897959</v>
      </c>
      <c r="O766" s="141">
        <v>575.8649197268869</v>
      </c>
      <c r="P766" s="141">
        <v>379.0650406504065</v>
      </c>
      <c r="Q766" s="141">
        <v>229.88505747126436</v>
      </c>
      <c r="R766" s="141">
        <v>307.5530263838593</v>
      </c>
      <c r="S766" s="141">
        <v>245.5779514603044</v>
      </c>
      <c r="T766" s="141">
        <v>182.74111675126903</v>
      </c>
      <c r="U766" s="141">
        <v>314.92666091458153</v>
      </c>
      <c r="V766" s="141">
        <v>138.7057387057387</v>
      </c>
      <c r="W766" s="141">
        <v>242.71343822543204</v>
      </c>
      <c r="X766" s="141">
        <v>547.706729159692</v>
      </c>
      <c r="Y766" s="141">
        <v>304.4712562100781</v>
      </c>
      <c r="Z766" s="141">
        <v>683.3468286099865</v>
      </c>
      <c r="AA766" s="141">
        <v>984.5592105263158</v>
      </c>
      <c r="AB766" s="141">
        <v>436.2934362934363</v>
      </c>
      <c r="AC766" s="141">
        <v>162.48077908764736</v>
      </c>
      <c r="AD766" s="141">
        <v>298.2437002290826</v>
      </c>
      <c r="AE766" s="141">
        <v>541.3803406035255</v>
      </c>
      <c r="AF766" s="141">
        <v>285.2524630541872</v>
      </c>
      <c r="AG766" s="142">
        <v>339.0635232481991</v>
      </c>
      <c r="AH766" s="141">
        <v>276.20602103735945</v>
      </c>
      <c r="AJ766" s="141">
        <f>+AJ726</f>
        <v>385.951236</v>
      </c>
    </row>
    <row r="767" ht="12.0" customHeight="1">
      <c r="A767" s="133">
        <v>11.0</v>
      </c>
      <c r="B767" s="134" t="str">
        <f>+B729</f>
        <v>Growth in Turnover</v>
      </c>
      <c r="C767" s="143">
        <v>0.1088941639400356</v>
      </c>
      <c r="D767" s="143">
        <v>-0.003966005665722361</v>
      </c>
      <c r="E767" s="143">
        <v>0.17075913070647197</v>
      </c>
      <c r="F767" s="143">
        <v>0.06783622086501317</v>
      </c>
      <c r="G767" s="143">
        <v>0.13516092511725697</v>
      </c>
      <c r="H767" s="143">
        <v>0.09444528530346608</v>
      </c>
      <c r="I767" s="143">
        <v>0.038793183377528795</v>
      </c>
      <c r="J767" s="143">
        <v>0.30336839415747563</v>
      </c>
      <c r="K767" s="143">
        <v>0.0936294302377747</v>
      </c>
      <c r="L767" s="143">
        <v>0.12257661038148848</v>
      </c>
      <c r="M767" s="143">
        <v>0.009756932557343445</v>
      </c>
      <c r="N767" s="143">
        <v>0.08867815723713712</v>
      </c>
      <c r="O767" s="143">
        <v>0.10429517718269166</v>
      </c>
      <c r="P767" s="143">
        <v>0.1555845583184503</v>
      </c>
      <c r="Q767" s="143">
        <v>0.1395059364228266</v>
      </c>
      <c r="R767" s="143">
        <v>0.1255328158080451</v>
      </c>
      <c r="S767" s="143">
        <v>0.04781927023945265</v>
      </c>
      <c r="T767" s="143">
        <v>0.1318368637369587</v>
      </c>
      <c r="U767" s="143">
        <v>0.10100832758637646</v>
      </c>
      <c r="V767" s="143">
        <v>0.07961389324313184</v>
      </c>
      <c r="W767" s="143">
        <v>0.13799779810941115</v>
      </c>
      <c r="X767" s="143">
        <v>0.19636903779501558</v>
      </c>
      <c r="Y767" s="143">
        <v>0.14018691588785037</v>
      </c>
      <c r="Z767" s="143">
        <v>0.062232802576627444</v>
      </c>
      <c r="AA767" s="143">
        <v>0.066682284167084</v>
      </c>
      <c r="AB767" s="143">
        <v>0.07086614173228356</v>
      </c>
      <c r="AC767" s="143">
        <v>0.09586571707201741</v>
      </c>
      <c r="AD767" s="143">
        <v>0.06607097698727138</v>
      </c>
      <c r="AE767" s="143">
        <v>0.04153384733759391</v>
      </c>
      <c r="AF767" s="143">
        <v>0.09180173927244528</v>
      </c>
      <c r="AG767" s="144">
        <v>0.08289232381451406</v>
      </c>
      <c r="AH767" s="143">
        <v>0.08118033961636395</v>
      </c>
      <c r="AJ767" s="143" t="str">
        <f>+AJ731</f>
        <v>#REF!</v>
      </c>
    </row>
    <row r="768" ht="12.0" customHeight="1">
      <c r="A768" s="133">
        <v>12.0</v>
      </c>
      <c r="B768" s="134" t="str">
        <f>+B734</f>
        <v>Growth in operating costs</v>
      </c>
      <c r="C768" s="143">
        <v>0.09490740740740744</v>
      </c>
      <c r="D768" s="143">
        <v>0.05304101838755315</v>
      </c>
      <c r="E768" s="143">
        <v>0.3277495917075752</v>
      </c>
      <c r="F768" s="143">
        <v>0.08328857515537491</v>
      </c>
      <c r="G768" s="143">
        <v>0.16851372345934745</v>
      </c>
      <c r="H768" s="143">
        <v>0.048553510014161416</v>
      </c>
      <c r="I768" s="143">
        <v>0.269688434750333</v>
      </c>
      <c r="J768" s="143">
        <v>0.3019079685746353</v>
      </c>
      <c r="K768" s="143">
        <v>0.06026546777991859</v>
      </c>
      <c r="L768" s="143">
        <v>0.13857428381079284</v>
      </c>
      <c r="M768" s="143">
        <v>0.05805355256510358</v>
      </c>
      <c r="N768" s="143">
        <v>0.003088220155783583</v>
      </c>
      <c r="O768" s="143">
        <v>0.09672080552030726</v>
      </c>
      <c r="P768" s="143">
        <v>0.20563915991400705</v>
      </c>
      <c r="Q768" s="143">
        <v>0.1903530324582956</v>
      </c>
      <c r="R768" s="143">
        <v>0.14775331274285142</v>
      </c>
      <c r="S768" s="143">
        <v>0.035978953023527716</v>
      </c>
      <c r="T768" s="143">
        <v>0.15436057163796257</v>
      </c>
      <c r="U768" s="143">
        <v>0.12020309276643037</v>
      </c>
      <c r="V768" s="143">
        <v>0.06322011393326776</v>
      </c>
      <c r="W768" s="143">
        <v>0.2703913248467704</v>
      </c>
      <c r="X768" s="143">
        <v>0.1533957845433256</v>
      </c>
      <c r="Y768" s="143">
        <v>0.13321468591391472</v>
      </c>
      <c r="Z768" s="143">
        <v>0.06349999759688174</v>
      </c>
      <c r="AA768" s="143">
        <v>0.04802233923111654</v>
      </c>
      <c r="AB768" s="143">
        <v>0.05609925252369585</v>
      </c>
      <c r="AC768" s="143">
        <v>0.04519400352733682</v>
      </c>
      <c r="AD768" s="143">
        <v>0.10212626041210005</v>
      </c>
      <c r="AE768" s="143">
        <v>0.047746968665476786</v>
      </c>
      <c r="AF768" s="143">
        <v>0.12232298951048959</v>
      </c>
      <c r="AG768" s="144">
        <v>0.11338088445078465</v>
      </c>
      <c r="AH768" s="143">
        <v>0.09070012140833672</v>
      </c>
      <c r="AJ768" s="143" t="str">
        <f>+AJ736</f>
        <v>#REF!</v>
      </c>
    </row>
    <row r="769" ht="12.0" customHeight="1">
      <c r="A769" s="133">
        <v>13.0</v>
      </c>
      <c r="B769" s="134" t="str">
        <f>+B740</f>
        <v>Growth in total fixed assets</v>
      </c>
      <c r="C769" s="143">
        <v>0.1255518131711193</v>
      </c>
      <c r="D769" s="143">
        <v>0.07448453608247418</v>
      </c>
      <c r="E769" s="143">
        <v>0.08713086240130052</v>
      </c>
      <c r="F769" s="143">
        <v>0.10480694889599529</v>
      </c>
      <c r="G769" s="143">
        <v>0.07236981402844278</v>
      </c>
      <c r="H769" s="143">
        <v>0.06020429728777743</v>
      </c>
      <c r="I769" s="143">
        <v>0.04865399841646867</v>
      </c>
      <c r="J769" s="143">
        <v>0.5390321917176717</v>
      </c>
      <c r="K769" s="143">
        <v>0.09048115530513101</v>
      </c>
      <c r="L769" s="143">
        <v>0.4422480620155038</v>
      </c>
      <c r="M769" s="143">
        <v>0.05683261995945044</v>
      </c>
      <c r="N769" s="143">
        <v>0.15425134488942027</v>
      </c>
      <c r="O769" s="143">
        <v>0.12608271638370527</v>
      </c>
      <c r="P769" s="143">
        <v>0.04427076339089875</v>
      </c>
      <c r="Q769" s="143">
        <v>0.11068746083441461</v>
      </c>
      <c r="R769" s="143">
        <v>0.0520839833205371</v>
      </c>
      <c r="S769" s="143">
        <v>0.08310980922131295</v>
      </c>
      <c r="T769" s="143">
        <v>0.05028227924333217</v>
      </c>
      <c r="U769" s="143">
        <v>0.09410995875485595</v>
      </c>
      <c r="V769" s="143">
        <v>0.12778725919976797</v>
      </c>
      <c r="W769" s="143">
        <v>0.1098821687375795</v>
      </c>
      <c r="X769" s="143">
        <v>0.18012091478976178</v>
      </c>
      <c r="Y769" s="143">
        <v>0.17969183359013874</v>
      </c>
      <c r="Z769" s="143">
        <v>0.09633895051796659</v>
      </c>
      <c r="AA769" s="143">
        <v>0.0741262988492386</v>
      </c>
      <c r="AB769" s="143">
        <v>0.022303972605909106</v>
      </c>
      <c r="AC769" s="143">
        <v>0.04186785690133221</v>
      </c>
      <c r="AD769" s="143">
        <v>0.07892704277025064</v>
      </c>
      <c r="AE769" s="143">
        <v>0.139881905763668</v>
      </c>
      <c r="AF769" s="143">
        <v>0.08580289824073573</v>
      </c>
      <c r="AG769" s="144">
        <v>0.14207337981483592</v>
      </c>
      <c r="AH769" s="143">
        <v>0.07622809685458076</v>
      </c>
      <c r="AJ769" s="143" t="str">
        <f>+AJ742</f>
        <v>#REF!</v>
      </c>
    </row>
    <row r="770" ht="12.0" customHeight="1">
      <c r="A770" s="133">
        <v>14.0</v>
      </c>
      <c r="B770" s="134" t="str">
        <f>+B745</f>
        <v>Growth in Debt </v>
      </c>
      <c r="C770" s="143">
        <v>0.04675724389446945</v>
      </c>
      <c r="D770" s="143">
        <v>2.0730688935281836</v>
      </c>
      <c r="E770" s="143">
        <v>0.1410697933963314</v>
      </c>
      <c r="F770" s="143">
        <v>-0.007586635104194994</v>
      </c>
      <c r="G770" s="143">
        <v>0.04309065157012282</v>
      </c>
      <c r="H770" s="143">
        <v>0.023716814159292054</v>
      </c>
      <c r="I770" s="143">
        <v>0.0</v>
      </c>
      <c r="J770" s="143">
        <v>0.722303956814637</v>
      </c>
      <c r="K770" s="143">
        <v>-0.019068435333132294</v>
      </c>
      <c r="L770" s="143">
        <v>0.9510763209393347</v>
      </c>
      <c r="M770" s="143">
        <v>-0.0016052606130935176</v>
      </c>
      <c r="N770" s="143">
        <v>0.09709041610178337</v>
      </c>
      <c r="O770" s="143">
        <v>-0.00197881532850519</v>
      </c>
      <c r="P770" s="143">
        <v>0.2996493688639552</v>
      </c>
      <c r="Q770" s="143">
        <v>0.1564183883979431</v>
      </c>
      <c r="R770" s="143">
        <v>0.11803150271482443</v>
      </c>
      <c r="S770" s="143">
        <v>0.09584785086944647</v>
      </c>
      <c r="T770" s="143">
        <v>0.025931886950363747</v>
      </c>
      <c r="U770" s="143">
        <v>-0.031017756282054942</v>
      </c>
      <c r="V770" s="143">
        <v>-0.01441328528904906</v>
      </c>
      <c r="W770" s="143">
        <v>-0.049145271619410735</v>
      </c>
      <c r="X770" s="143">
        <v>0.11935472508893663</v>
      </c>
      <c r="Y770" s="143">
        <v>0.31508798678610006</v>
      </c>
      <c r="Z770" s="143">
        <v>0.08633943529188337</v>
      </c>
      <c r="AA770" s="143">
        <v>-0.09004005588067499</v>
      </c>
      <c r="AB770" s="143">
        <v>0.24175477022871816</v>
      </c>
      <c r="AC770" s="143">
        <v>-0.047988143756947044</v>
      </c>
      <c r="AD770" s="143">
        <v>-0.11037948740311132</v>
      </c>
      <c r="AE770" s="143">
        <v>0.12910865923401316</v>
      </c>
      <c r="AF770" s="143">
        <v>0.01350726208089359</v>
      </c>
      <c r="AG770" s="144">
        <v>0.17892326246324375</v>
      </c>
      <c r="AH770" s="143">
        <v>0.015894834722952167</v>
      </c>
      <c r="AJ770" s="143" t="str">
        <f>+AJ747</f>
        <v>#REF!</v>
      </c>
    </row>
    <row r="771" ht="12.0" customHeight="1">
      <c r="A771" s="133">
        <v>15.0</v>
      </c>
      <c r="B771" s="134" t="str">
        <f>+B749</f>
        <v>Social Housing stock at year end</v>
      </c>
      <c r="C771" s="141">
        <v>6724.0</v>
      </c>
      <c r="D771" s="141">
        <v>260.0</v>
      </c>
      <c r="E771" s="141">
        <v>3257.0</v>
      </c>
      <c r="F771" s="141">
        <v>4298.0</v>
      </c>
      <c r="G771" s="141">
        <v>8063.0</v>
      </c>
      <c r="H771" s="141">
        <v>1043.0</v>
      </c>
      <c r="I771" s="141">
        <v>8168.0</v>
      </c>
      <c r="J771" s="141">
        <v>4628.0</v>
      </c>
      <c r="K771" s="141">
        <v>3109.0</v>
      </c>
      <c r="L771" s="141">
        <v>206.0</v>
      </c>
      <c r="M771" s="141">
        <v>2605.0</v>
      </c>
      <c r="N771" s="141">
        <v>3920.0</v>
      </c>
      <c r="O771" s="141">
        <v>5419.0</v>
      </c>
      <c r="P771" s="141">
        <v>1968.0</v>
      </c>
      <c r="Q771" s="141">
        <v>1044.0</v>
      </c>
      <c r="R771" s="141">
        <v>3866.0</v>
      </c>
      <c r="S771" s="141">
        <v>4862.0</v>
      </c>
      <c r="T771" s="141">
        <v>4137.0</v>
      </c>
      <c r="U771" s="141">
        <v>1159.0</v>
      </c>
      <c r="V771" s="141">
        <v>4095.0</v>
      </c>
      <c r="W771" s="141">
        <v>3877.0</v>
      </c>
      <c r="X771" s="141">
        <v>8961.0</v>
      </c>
      <c r="Y771" s="141">
        <v>2818.0</v>
      </c>
      <c r="Z771" s="141">
        <v>18525.0</v>
      </c>
      <c r="AA771" s="141">
        <v>152.0</v>
      </c>
      <c r="AB771" s="141">
        <v>1554.0</v>
      </c>
      <c r="AC771" s="141">
        <v>5853.0</v>
      </c>
      <c r="AD771" s="141">
        <v>9167.0</v>
      </c>
      <c r="AE771" s="141">
        <v>10041.0</v>
      </c>
      <c r="AF771" s="141">
        <v>6496.0</v>
      </c>
      <c r="AG771" s="142">
        <v>6108.0</v>
      </c>
      <c r="AH771" s="141">
        <v>11028.0</v>
      </c>
      <c r="AJ771" s="141">
        <f>+AJ750</f>
        <v>157411</v>
      </c>
    </row>
    <row r="772" ht="12.0" customHeight="1">
      <c r="A772" s="133"/>
      <c r="B772" s="134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6"/>
      <c r="AH772" s="145"/>
      <c r="AJ772" s="145"/>
    </row>
    <row r="773" ht="12.0" customHeight="1">
      <c r="A773" s="147"/>
      <c r="B773" s="148"/>
      <c r="C773" s="148"/>
      <c r="D773" s="148"/>
      <c r="E773" s="148"/>
      <c r="F773" s="148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  <c r="Q773" s="148"/>
      <c r="R773" s="148"/>
      <c r="S773" s="148"/>
      <c r="T773" s="148"/>
      <c r="U773" s="148"/>
      <c r="V773" s="148"/>
      <c r="W773" s="148"/>
      <c r="X773" s="148"/>
      <c r="Y773" s="148"/>
      <c r="Z773" s="148"/>
      <c r="AA773" s="148"/>
      <c r="AB773" s="148"/>
      <c r="AC773" s="148"/>
      <c r="AD773" s="148"/>
      <c r="AE773" s="148"/>
      <c r="AF773" s="148"/>
      <c r="AG773" s="149"/>
      <c r="AH773" s="148"/>
      <c r="AJ773" s="148"/>
    </row>
    <row r="774" ht="12.0" customHeight="1">
      <c r="C774" s="150"/>
      <c r="D774" s="150"/>
      <c r="E774" s="150"/>
      <c r="F774" s="150"/>
      <c r="G774" s="150"/>
      <c r="H774" s="150"/>
      <c r="I774" s="150"/>
      <c r="J774" s="150"/>
      <c r="K774" s="150"/>
      <c r="L774" s="150"/>
      <c r="M774" s="150"/>
      <c r="N774" s="150"/>
      <c r="O774" s="150"/>
      <c r="P774" s="150"/>
      <c r="Q774" s="150"/>
      <c r="R774" s="150"/>
      <c r="S774" s="150"/>
      <c r="T774" s="150"/>
      <c r="U774" s="150"/>
      <c r="V774" s="150"/>
      <c r="W774" s="150"/>
      <c r="X774" s="150"/>
      <c r="Y774" s="150"/>
      <c r="Z774" s="150"/>
      <c r="AA774" s="150"/>
      <c r="AB774" s="150"/>
      <c r="AC774" s="150"/>
      <c r="AD774" s="150"/>
      <c r="AE774" s="150"/>
      <c r="AF774" s="150"/>
      <c r="AG774" s="151"/>
      <c r="AH774" s="150"/>
      <c r="AJ774" s="150"/>
    </row>
    <row r="775" ht="12.0" customHeight="1">
      <c r="C775" s="1"/>
      <c r="D775" s="1"/>
      <c r="E775" s="1"/>
      <c r="F775" s="1"/>
      <c r="G775" s="1"/>
      <c r="H775" s="1"/>
      <c r="I775" s="1"/>
      <c r="J775" s="1"/>
      <c r="K775" s="1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J775" s="1"/>
    </row>
    <row r="776" ht="12.0" customHeight="1">
      <c r="C776" s="1"/>
      <c r="D776" s="1"/>
      <c r="E776" s="1"/>
      <c r="F776" s="1"/>
      <c r="G776" s="1"/>
      <c r="H776" s="1"/>
      <c r="I776" s="1"/>
      <c r="J776" s="1"/>
      <c r="K776" s="1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J776" s="1"/>
    </row>
    <row r="777" ht="12.0" customHeight="1">
      <c r="C777" s="1"/>
      <c r="D777" s="1"/>
      <c r="E777" s="1"/>
      <c r="F777" s="1"/>
      <c r="G777" s="1"/>
      <c r="H777" s="1"/>
      <c r="I777" s="1"/>
      <c r="J777" s="1"/>
      <c r="K777" s="1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J777" s="1"/>
    </row>
    <row r="778" ht="12.0" customHeight="1">
      <c r="C778" s="1"/>
      <c r="D778" s="1"/>
      <c r="E778" s="1"/>
      <c r="F778" s="1"/>
      <c r="G778" s="1"/>
      <c r="H778" s="1"/>
      <c r="I778" s="1"/>
      <c r="J778" s="1"/>
      <c r="K778" s="1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J778" s="1"/>
    </row>
    <row r="779" ht="12.0" customHeight="1">
      <c r="C779" s="1"/>
      <c r="D779" s="1"/>
      <c r="E779" s="1"/>
      <c r="F779" s="1"/>
      <c r="G779" s="1"/>
      <c r="H779" s="1"/>
      <c r="I779" s="1"/>
      <c r="J779" s="1"/>
      <c r="K779" s="1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J779" s="1"/>
    </row>
    <row r="780" ht="12.0" customHeight="1">
      <c r="C780" s="1"/>
      <c r="D780" s="1"/>
      <c r="E780" s="1"/>
      <c r="F780" s="1"/>
      <c r="G780" s="1"/>
      <c r="H780" s="1"/>
      <c r="I780" s="1"/>
      <c r="J780" s="1"/>
      <c r="K780" s="1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J780" s="1"/>
    </row>
    <row r="781" ht="12.0" customHeight="1">
      <c r="C781" s="1"/>
      <c r="D781" s="1"/>
      <c r="E781" s="1"/>
      <c r="F781" s="1"/>
      <c r="G781" s="1"/>
      <c r="H781" s="1"/>
      <c r="I781" s="1"/>
      <c r="J781" s="1"/>
      <c r="K781" s="1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J781" s="1"/>
    </row>
    <row r="782" ht="12.0" customHeight="1">
      <c r="C782" s="1"/>
      <c r="D782" s="1"/>
      <c r="E782" s="1"/>
      <c r="F782" s="1"/>
      <c r="G782" s="1"/>
      <c r="H782" s="1"/>
      <c r="I782" s="1"/>
      <c r="J782" s="1"/>
      <c r="K782" s="1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J782" s="1"/>
    </row>
    <row r="783" ht="12.0" customHeight="1">
      <c r="C783" s="1"/>
      <c r="D783" s="1"/>
      <c r="E783" s="1"/>
      <c r="F783" s="1"/>
      <c r="G783" s="1"/>
      <c r="H783" s="1"/>
      <c r="I783" s="1"/>
      <c r="J783" s="1"/>
      <c r="K783" s="1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J783" s="1"/>
    </row>
    <row r="784" ht="12.0" customHeight="1">
      <c r="C784" s="1"/>
      <c r="D784" s="1"/>
      <c r="E784" s="1"/>
      <c r="F784" s="1"/>
      <c r="G784" s="1"/>
      <c r="H784" s="1"/>
      <c r="I784" s="1"/>
      <c r="J784" s="1"/>
      <c r="K784" s="1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J784" s="1"/>
    </row>
    <row r="785" ht="12.0" customHeight="1">
      <c r="C785" s="1"/>
      <c r="D785" s="1"/>
      <c r="E785" s="1"/>
      <c r="F785" s="1"/>
      <c r="G785" s="1"/>
      <c r="H785" s="1"/>
      <c r="I785" s="1"/>
      <c r="J785" s="1"/>
      <c r="K785" s="1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J785" s="1"/>
    </row>
    <row r="786" ht="12.0" customHeight="1">
      <c r="C786" s="1"/>
      <c r="D786" s="1"/>
      <c r="E786" s="1"/>
      <c r="F786" s="1"/>
      <c r="G786" s="1"/>
      <c r="H786" s="1"/>
      <c r="I786" s="1"/>
      <c r="J786" s="1"/>
      <c r="K786" s="1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J786" s="1"/>
    </row>
    <row r="787" ht="12.0" customHeight="1">
      <c r="C787" s="1"/>
      <c r="D787" s="1"/>
      <c r="E787" s="1"/>
      <c r="F787" s="1"/>
      <c r="G787" s="1"/>
      <c r="H787" s="1"/>
      <c r="I787" s="1"/>
      <c r="J787" s="1"/>
      <c r="K787" s="1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J787" s="1"/>
    </row>
    <row r="788" ht="12.0" customHeight="1">
      <c r="C788" s="1"/>
      <c r="D788" s="1"/>
      <c r="E788" s="1"/>
      <c r="F788" s="1"/>
      <c r="G788" s="1"/>
      <c r="H788" s="1"/>
      <c r="I788" s="1"/>
      <c r="J788" s="1"/>
      <c r="K788" s="1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J788" s="1"/>
    </row>
    <row r="789" ht="12.0" customHeight="1">
      <c r="C789" s="1"/>
      <c r="D789" s="1"/>
      <c r="E789" s="1"/>
      <c r="F789" s="1"/>
      <c r="G789" s="1"/>
      <c r="H789" s="1"/>
      <c r="I789" s="1"/>
      <c r="J789" s="1"/>
      <c r="K789" s="1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J789" s="1"/>
    </row>
    <row r="790" ht="12.0" customHeight="1">
      <c r="C790" s="1"/>
      <c r="D790" s="1"/>
      <c r="E790" s="1"/>
      <c r="F790" s="1"/>
      <c r="G790" s="1"/>
      <c r="H790" s="1"/>
      <c r="I790" s="1"/>
      <c r="J790" s="1"/>
      <c r="K790" s="1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J790" s="1"/>
    </row>
    <row r="791" ht="12.0" customHeight="1">
      <c r="C791" s="1"/>
      <c r="D791" s="1"/>
      <c r="E791" s="1"/>
      <c r="F791" s="1"/>
      <c r="G791" s="1"/>
      <c r="H791" s="1"/>
      <c r="I791" s="1"/>
      <c r="J791" s="1"/>
      <c r="K791" s="1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J791" s="1"/>
    </row>
    <row r="792" ht="12.0" customHeight="1">
      <c r="C792" s="1"/>
      <c r="D792" s="1"/>
      <c r="E792" s="1"/>
      <c r="F792" s="1"/>
      <c r="G792" s="1"/>
      <c r="H792" s="1"/>
      <c r="I792" s="1"/>
      <c r="J792" s="1"/>
      <c r="K792" s="1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J792" s="1"/>
    </row>
    <row r="793" ht="12.0" customHeight="1">
      <c r="C793" s="1"/>
      <c r="D793" s="1"/>
      <c r="E793" s="1"/>
      <c r="F793" s="1"/>
      <c r="G793" s="1"/>
      <c r="H793" s="1"/>
      <c r="I793" s="1"/>
      <c r="J793" s="1"/>
      <c r="K793" s="1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J793" s="1"/>
    </row>
    <row r="794" ht="12.0" customHeight="1">
      <c r="C794" s="1"/>
      <c r="D794" s="1"/>
      <c r="E794" s="1"/>
      <c r="F794" s="1"/>
      <c r="G794" s="1"/>
      <c r="H794" s="1"/>
      <c r="I794" s="1"/>
      <c r="J794" s="1"/>
      <c r="K794" s="1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J794" s="1"/>
    </row>
    <row r="795" ht="12.0" customHeight="1">
      <c r="C795" s="1"/>
      <c r="D795" s="1"/>
      <c r="E795" s="1"/>
      <c r="F795" s="1"/>
      <c r="G795" s="1"/>
      <c r="H795" s="1"/>
      <c r="I795" s="1"/>
      <c r="J795" s="1"/>
      <c r="K795" s="1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J795" s="1"/>
    </row>
    <row r="796" ht="12.0" customHeight="1">
      <c r="C796" s="1"/>
      <c r="D796" s="1"/>
      <c r="E796" s="1"/>
      <c r="F796" s="1"/>
      <c r="G796" s="1"/>
      <c r="H796" s="1"/>
      <c r="I796" s="1"/>
      <c r="J796" s="1"/>
      <c r="K796" s="1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J796" s="1"/>
    </row>
    <row r="797" ht="12.0" customHeight="1">
      <c r="C797" s="1"/>
      <c r="D797" s="1"/>
      <c r="E797" s="1"/>
      <c r="F797" s="1"/>
      <c r="G797" s="1"/>
      <c r="H797" s="1"/>
      <c r="I797" s="1"/>
      <c r="J797" s="1"/>
      <c r="K797" s="1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J797" s="1"/>
    </row>
    <row r="798" ht="12.0" customHeight="1">
      <c r="C798" s="1"/>
      <c r="D798" s="1"/>
      <c r="E798" s="1"/>
      <c r="F798" s="1"/>
      <c r="G798" s="1"/>
      <c r="H798" s="1"/>
      <c r="I798" s="1"/>
      <c r="J798" s="1"/>
      <c r="K798" s="1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J798" s="1"/>
    </row>
    <row r="799" ht="12.0" customHeight="1">
      <c r="C799" s="1"/>
      <c r="D799" s="1"/>
      <c r="E799" s="1"/>
      <c r="F799" s="1"/>
      <c r="G799" s="1"/>
      <c r="H799" s="1"/>
      <c r="I799" s="1"/>
      <c r="J799" s="1"/>
      <c r="K799" s="1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J799" s="1"/>
    </row>
    <row r="800" ht="12.0" customHeight="1">
      <c r="C800" s="1"/>
      <c r="D800" s="1"/>
      <c r="E800" s="1"/>
      <c r="F800" s="1"/>
      <c r="G800" s="1"/>
      <c r="H800" s="1"/>
      <c r="I800" s="1"/>
      <c r="J800" s="1"/>
      <c r="K800" s="1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J800" s="1"/>
    </row>
    <row r="801" ht="12.0" customHeight="1">
      <c r="C801" s="1"/>
      <c r="D801" s="1"/>
      <c r="E801" s="1"/>
      <c r="F801" s="1"/>
      <c r="G801" s="1"/>
      <c r="H801" s="1"/>
      <c r="I801" s="1"/>
      <c r="J801" s="1"/>
      <c r="K801" s="1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J801" s="1"/>
    </row>
    <row r="802" ht="12.0" customHeight="1">
      <c r="C802" s="1"/>
      <c r="D802" s="1"/>
      <c r="E802" s="1"/>
      <c r="F802" s="1"/>
      <c r="G802" s="1"/>
      <c r="H802" s="1"/>
      <c r="I802" s="1"/>
      <c r="J802" s="1"/>
      <c r="K802" s="1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J802" s="1"/>
    </row>
    <row r="803" ht="12.0" customHeight="1">
      <c r="C803" s="1"/>
      <c r="D803" s="1"/>
      <c r="E803" s="1"/>
      <c r="F803" s="1"/>
      <c r="G803" s="1"/>
      <c r="H803" s="1"/>
      <c r="I803" s="1"/>
      <c r="J803" s="1"/>
      <c r="K803" s="1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J803" s="1"/>
    </row>
    <row r="804" ht="12.0" customHeight="1">
      <c r="C804" s="1"/>
      <c r="D804" s="1"/>
      <c r="E804" s="1"/>
      <c r="F804" s="1"/>
      <c r="G804" s="1"/>
      <c r="H804" s="1"/>
      <c r="I804" s="1"/>
      <c r="J804" s="1"/>
      <c r="K804" s="1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J804" s="1"/>
    </row>
    <row r="805" ht="12.0" customHeight="1">
      <c r="C805" s="1"/>
      <c r="D805" s="1"/>
      <c r="E805" s="1"/>
      <c r="F805" s="1"/>
      <c r="G805" s="1"/>
      <c r="H805" s="1"/>
      <c r="I805" s="1"/>
      <c r="J805" s="1"/>
      <c r="K805" s="1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J805" s="1"/>
    </row>
    <row r="806" ht="12.0" customHeight="1">
      <c r="C806" s="1"/>
      <c r="D806" s="1"/>
      <c r="E806" s="1"/>
      <c r="F806" s="1"/>
      <c r="G806" s="1"/>
      <c r="H806" s="1"/>
      <c r="I806" s="1"/>
      <c r="J806" s="1"/>
      <c r="K806" s="1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J806" s="1"/>
    </row>
    <row r="807" ht="12.0" customHeight="1">
      <c r="C807" s="1"/>
      <c r="D807" s="1"/>
      <c r="E807" s="1"/>
      <c r="F807" s="1"/>
      <c r="G807" s="1"/>
      <c r="H807" s="1"/>
      <c r="I807" s="1"/>
      <c r="J807" s="1"/>
      <c r="K807" s="1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J807" s="1"/>
    </row>
    <row r="808" ht="12.0" customHeight="1">
      <c r="C808" s="1"/>
      <c r="D808" s="1"/>
      <c r="E808" s="1"/>
      <c r="F808" s="1"/>
      <c r="G808" s="1"/>
      <c r="H808" s="1"/>
      <c r="I808" s="1"/>
      <c r="J808" s="1"/>
      <c r="K808" s="1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J808" s="1"/>
    </row>
    <row r="809" ht="12.0" customHeight="1">
      <c r="C809" s="1"/>
      <c r="D809" s="1"/>
      <c r="E809" s="1"/>
      <c r="F809" s="1"/>
      <c r="G809" s="1"/>
      <c r="H809" s="1"/>
      <c r="I809" s="1"/>
      <c r="J809" s="1"/>
      <c r="K809" s="1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J809" s="1"/>
    </row>
    <row r="810" ht="12.0" customHeight="1">
      <c r="C810" s="1"/>
      <c r="D810" s="1"/>
      <c r="E810" s="1"/>
      <c r="F810" s="1"/>
      <c r="G810" s="1"/>
      <c r="H810" s="1"/>
      <c r="I810" s="1"/>
      <c r="J810" s="1"/>
      <c r="K810" s="1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J810" s="1"/>
    </row>
    <row r="811" ht="12.0" customHeight="1">
      <c r="C811" s="1"/>
      <c r="D811" s="1"/>
      <c r="E811" s="1"/>
      <c r="F811" s="1"/>
      <c r="G811" s="1"/>
      <c r="H811" s="1"/>
      <c r="I811" s="1"/>
      <c r="J811" s="1"/>
      <c r="K811" s="1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J811" s="1"/>
    </row>
    <row r="812" ht="12.0" customHeight="1">
      <c r="C812" s="1"/>
      <c r="D812" s="1"/>
      <c r="E812" s="1"/>
      <c r="F812" s="1"/>
      <c r="G812" s="1"/>
      <c r="H812" s="1"/>
      <c r="I812" s="1"/>
      <c r="J812" s="1"/>
      <c r="K812" s="1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J812" s="1"/>
    </row>
    <row r="813" ht="12.0" customHeight="1">
      <c r="C813" s="1"/>
      <c r="D813" s="1"/>
      <c r="E813" s="1"/>
      <c r="F813" s="1"/>
      <c r="G813" s="1"/>
      <c r="H813" s="1"/>
      <c r="I813" s="1"/>
      <c r="J813" s="1"/>
      <c r="K813" s="1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J813" s="1"/>
    </row>
    <row r="814" ht="12.0" customHeight="1">
      <c r="C814" s="1"/>
      <c r="D814" s="1"/>
      <c r="E814" s="1"/>
      <c r="F814" s="1"/>
      <c r="G814" s="1"/>
      <c r="H814" s="1"/>
      <c r="I814" s="1"/>
      <c r="J814" s="1"/>
      <c r="K814" s="1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J814" s="1"/>
    </row>
    <row r="815" ht="12.0" customHeight="1">
      <c r="C815" s="1"/>
      <c r="D815" s="1"/>
      <c r="E815" s="1"/>
      <c r="F815" s="1"/>
      <c r="G815" s="1"/>
      <c r="H815" s="1"/>
      <c r="I815" s="1"/>
      <c r="J815" s="1"/>
      <c r="K815" s="1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J815" s="1"/>
    </row>
    <row r="816" ht="12.0" customHeight="1">
      <c r="C816" s="1"/>
      <c r="D816" s="1"/>
      <c r="E816" s="1"/>
      <c r="F816" s="1"/>
      <c r="G816" s="1"/>
      <c r="H816" s="1"/>
      <c r="I816" s="1"/>
      <c r="J816" s="1"/>
      <c r="K816" s="1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J816" s="1"/>
    </row>
    <row r="817" ht="12.0" customHeight="1">
      <c r="C817" s="1"/>
      <c r="D817" s="1"/>
      <c r="E817" s="1"/>
      <c r="F817" s="1"/>
      <c r="G817" s="1"/>
      <c r="H817" s="1"/>
      <c r="I817" s="1"/>
      <c r="J817" s="1"/>
      <c r="K817" s="1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J817" s="1"/>
    </row>
    <row r="818" ht="12.0" customHeight="1">
      <c r="C818" s="1"/>
      <c r="D818" s="1"/>
      <c r="E818" s="1"/>
      <c r="F818" s="1"/>
      <c r="G818" s="1"/>
      <c r="H818" s="1"/>
      <c r="I818" s="1"/>
      <c r="J818" s="1"/>
      <c r="K818" s="1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J818" s="1"/>
    </row>
    <row r="819" ht="12.0" customHeight="1">
      <c r="C819" s="1"/>
      <c r="D819" s="1"/>
      <c r="E819" s="1"/>
      <c r="F819" s="1"/>
      <c r="G819" s="1"/>
      <c r="H819" s="1"/>
      <c r="I819" s="1"/>
      <c r="J819" s="1"/>
      <c r="K819" s="1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J819" s="1"/>
    </row>
    <row r="820" ht="12.0" customHeight="1">
      <c r="C820" s="1"/>
      <c r="D820" s="1"/>
      <c r="E820" s="1"/>
      <c r="F820" s="1"/>
      <c r="G820" s="1"/>
      <c r="H820" s="1"/>
      <c r="I820" s="1"/>
      <c r="J820" s="1"/>
      <c r="K820" s="1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J820" s="1"/>
    </row>
    <row r="821" ht="12.0" customHeight="1">
      <c r="C821" s="1"/>
      <c r="D821" s="1"/>
      <c r="E821" s="1"/>
      <c r="F821" s="1"/>
      <c r="G821" s="1"/>
      <c r="H821" s="1"/>
      <c r="I821" s="1"/>
      <c r="J821" s="1"/>
      <c r="K821" s="1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J821" s="1"/>
    </row>
    <row r="822" ht="12.0" customHeight="1">
      <c r="C822" s="1"/>
      <c r="D822" s="1"/>
      <c r="E822" s="1"/>
      <c r="F822" s="1"/>
      <c r="G822" s="1"/>
      <c r="H822" s="1"/>
      <c r="I822" s="1"/>
      <c r="J822" s="1"/>
      <c r="K822" s="1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J822" s="1"/>
    </row>
    <row r="823" ht="12.0" customHeight="1">
      <c r="C823" s="1"/>
      <c r="D823" s="1"/>
      <c r="E823" s="1"/>
      <c r="F823" s="1"/>
      <c r="G823" s="1"/>
      <c r="H823" s="1"/>
      <c r="I823" s="1"/>
      <c r="J823" s="1"/>
      <c r="K823" s="1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J823" s="1"/>
    </row>
    <row r="824" ht="12.0" customHeight="1">
      <c r="C824" s="1"/>
      <c r="D824" s="1"/>
      <c r="E824" s="1"/>
      <c r="F824" s="1"/>
      <c r="G824" s="1"/>
      <c r="H824" s="1"/>
      <c r="I824" s="1"/>
      <c r="J824" s="1"/>
      <c r="K824" s="1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J824" s="1"/>
    </row>
    <row r="825" ht="12.0" customHeight="1">
      <c r="C825" s="1"/>
      <c r="D825" s="1"/>
      <c r="E825" s="1"/>
      <c r="F825" s="1"/>
      <c r="G825" s="1"/>
      <c r="H825" s="1"/>
      <c r="I825" s="1"/>
      <c r="J825" s="1"/>
      <c r="K825" s="1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J825" s="1"/>
    </row>
    <row r="826" ht="12.0" customHeight="1">
      <c r="C826" s="1"/>
      <c r="D826" s="1"/>
      <c r="E826" s="1"/>
      <c r="F826" s="1"/>
      <c r="G826" s="1"/>
      <c r="H826" s="1"/>
      <c r="I826" s="1"/>
      <c r="J826" s="1"/>
      <c r="K826" s="1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J826" s="1"/>
    </row>
    <row r="827" ht="12.0" customHeight="1">
      <c r="C827" s="1"/>
      <c r="D827" s="1"/>
      <c r="E827" s="1"/>
      <c r="F827" s="1"/>
      <c r="G827" s="1"/>
      <c r="H827" s="1"/>
      <c r="I827" s="1"/>
      <c r="J827" s="1"/>
      <c r="K827" s="1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J827" s="1"/>
    </row>
    <row r="828" ht="12.0" customHeight="1">
      <c r="C828" s="1"/>
      <c r="D828" s="1"/>
      <c r="E828" s="1"/>
      <c r="F828" s="1"/>
      <c r="G828" s="1"/>
      <c r="H828" s="1"/>
      <c r="I828" s="1"/>
      <c r="J828" s="1"/>
      <c r="K828" s="1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J828" s="1"/>
    </row>
    <row r="829" ht="12.0" customHeight="1">
      <c r="C829" s="1"/>
      <c r="D829" s="1"/>
      <c r="E829" s="1"/>
      <c r="F829" s="1"/>
      <c r="G829" s="1"/>
      <c r="H829" s="1"/>
      <c r="I829" s="1"/>
      <c r="J829" s="1"/>
      <c r="K829" s="1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J829" s="1"/>
    </row>
    <row r="830" ht="12.0" customHeight="1">
      <c r="C830" s="1"/>
      <c r="D830" s="1"/>
      <c r="E830" s="1"/>
      <c r="F830" s="1"/>
      <c r="G830" s="1"/>
      <c r="H830" s="1"/>
      <c r="I830" s="1"/>
      <c r="J830" s="1"/>
      <c r="K830" s="1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J830" s="1"/>
    </row>
    <row r="831" ht="12.0" customHeight="1">
      <c r="C831" s="1"/>
      <c r="D831" s="1"/>
      <c r="E831" s="1"/>
      <c r="F831" s="1"/>
      <c r="G831" s="1"/>
      <c r="H831" s="1"/>
      <c r="I831" s="1"/>
      <c r="J831" s="1"/>
      <c r="K831" s="1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J831" s="1"/>
    </row>
    <row r="832" ht="12.0" customHeight="1">
      <c r="C832" s="1"/>
      <c r="D832" s="1"/>
      <c r="E832" s="1"/>
      <c r="F832" s="1"/>
      <c r="G832" s="1"/>
      <c r="H832" s="1"/>
      <c r="I832" s="1"/>
      <c r="J832" s="1"/>
      <c r="K832" s="1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J832" s="1"/>
    </row>
    <row r="833" ht="12.0" customHeight="1">
      <c r="C833" s="1"/>
      <c r="D833" s="1"/>
      <c r="E833" s="1"/>
      <c r="F833" s="1"/>
      <c r="G833" s="1"/>
      <c r="H833" s="1"/>
      <c r="I833" s="1"/>
      <c r="J833" s="1"/>
      <c r="K833" s="1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J833" s="1"/>
    </row>
    <row r="834" ht="12.0" customHeight="1">
      <c r="C834" s="1"/>
      <c r="D834" s="1"/>
      <c r="E834" s="1"/>
      <c r="F834" s="1"/>
      <c r="G834" s="1"/>
      <c r="H834" s="1"/>
      <c r="I834" s="1"/>
      <c r="J834" s="1"/>
      <c r="K834" s="1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J834" s="1"/>
    </row>
    <row r="835" ht="12.0" customHeight="1">
      <c r="C835" s="1"/>
      <c r="D835" s="1"/>
      <c r="E835" s="1"/>
      <c r="F835" s="1"/>
      <c r="G835" s="1"/>
      <c r="H835" s="1"/>
      <c r="I835" s="1"/>
      <c r="J835" s="1"/>
      <c r="K835" s="1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J835" s="1"/>
    </row>
    <row r="836" ht="12.0" customHeight="1">
      <c r="C836" s="1"/>
      <c r="D836" s="1"/>
      <c r="E836" s="1"/>
      <c r="F836" s="1"/>
      <c r="G836" s="1"/>
      <c r="H836" s="1"/>
      <c r="I836" s="1"/>
      <c r="J836" s="1"/>
      <c r="K836" s="1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J836" s="1"/>
    </row>
    <row r="837" ht="12.0" customHeight="1">
      <c r="C837" s="1"/>
      <c r="D837" s="1"/>
      <c r="E837" s="1"/>
      <c r="F837" s="1"/>
      <c r="G837" s="1"/>
      <c r="H837" s="1"/>
      <c r="I837" s="1"/>
      <c r="J837" s="1"/>
      <c r="K837" s="1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J837" s="1"/>
    </row>
    <row r="838" ht="12.0" customHeight="1">
      <c r="C838" s="1"/>
      <c r="D838" s="1"/>
      <c r="E838" s="1"/>
      <c r="F838" s="1"/>
      <c r="G838" s="1"/>
      <c r="H838" s="1"/>
      <c r="I838" s="1"/>
      <c r="J838" s="1"/>
      <c r="K838" s="1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J838" s="1"/>
    </row>
    <row r="839" ht="12.0" customHeight="1">
      <c r="C839" s="1"/>
      <c r="D839" s="1"/>
      <c r="E839" s="1"/>
      <c r="F839" s="1"/>
      <c r="G839" s="1"/>
      <c r="H839" s="1"/>
      <c r="I839" s="1"/>
      <c r="J839" s="1"/>
      <c r="K839" s="1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J839" s="1"/>
    </row>
    <row r="840" ht="12.0" customHeight="1">
      <c r="C840" s="1"/>
      <c r="D840" s="1"/>
      <c r="E840" s="1"/>
      <c r="F840" s="1"/>
      <c r="G840" s="1"/>
      <c r="H840" s="1"/>
      <c r="I840" s="1"/>
      <c r="J840" s="1"/>
      <c r="K840" s="1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J840" s="1"/>
    </row>
    <row r="841" ht="12.0" customHeight="1">
      <c r="C841" s="1"/>
      <c r="D841" s="1"/>
      <c r="E841" s="1"/>
      <c r="F841" s="1"/>
      <c r="G841" s="1"/>
      <c r="H841" s="1"/>
      <c r="I841" s="1"/>
      <c r="J841" s="1"/>
      <c r="K841" s="1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J841" s="1"/>
    </row>
    <row r="842" ht="12.0" customHeight="1">
      <c r="C842" s="1"/>
      <c r="D842" s="1"/>
      <c r="E842" s="1"/>
      <c r="F842" s="1"/>
      <c r="G842" s="1"/>
      <c r="H842" s="1"/>
      <c r="I842" s="1"/>
      <c r="J842" s="1"/>
      <c r="K842" s="1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J842" s="1"/>
    </row>
    <row r="843" ht="12.0" customHeight="1">
      <c r="C843" s="1"/>
      <c r="D843" s="1"/>
      <c r="E843" s="1"/>
      <c r="F843" s="1"/>
      <c r="G843" s="1"/>
      <c r="H843" s="1"/>
      <c r="I843" s="1"/>
      <c r="J843" s="1"/>
      <c r="K843" s="1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J843" s="1"/>
    </row>
    <row r="844" ht="12.0" customHeight="1">
      <c r="C844" s="1"/>
      <c r="D844" s="1"/>
      <c r="E844" s="1"/>
      <c r="F844" s="1"/>
      <c r="G844" s="1"/>
      <c r="H844" s="1"/>
      <c r="I844" s="1"/>
      <c r="J844" s="1"/>
      <c r="K844" s="1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J844" s="1"/>
    </row>
    <row r="845" ht="12.0" customHeight="1">
      <c r="C845" s="1"/>
      <c r="D845" s="1"/>
      <c r="E845" s="1"/>
      <c r="F845" s="1"/>
      <c r="G845" s="1"/>
      <c r="H845" s="1"/>
      <c r="I845" s="1"/>
      <c r="J845" s="1"/>
      <c r="K845" s="1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J845" s="1"/>
    </row>
    <row r="846" ht="12.0" customHeight="1">
      <c r="C846" s="1"/>
      <c r="D846" s="1"/>
      <c r="E846" s="1"/>
      <c r="F846" s="1"/>
      <c r="G846" s="1"/>
      <c r="H846" s="1"/>
      <c r="I846" s="1"/>
      <c r="J846" s="1"/>
      <c r="K846" s="1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J846" s="1"/>
    </row>
    <row r="847" ht="12.0" customHeight="1">
      <c r="C847" s="1"/>
      <c r="D847" s="1"/>
      <c r="E847" s="1"/>
      <c r="F847" s="1"/>
      <c r="G847" s="1"/>
      <c r="H847" s="1"/>
      <c r="I847" s="1"/>
      <c r="J847" s="1"/>
      <c r="K847" s="1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J847" s="1"/>
    </row>
    <row r="848" ht="12.0" customHeight="1">
      <c r="C848" s="1"/>
      <c r="D848" s="1"/>
      <c r="E848" s="1"/>
      <c r="F848" s="1"/>
      <c r="G848" s="1"/>
      <c r="H848" s="1"/>
      <c r="I848" s="1"/>
      <c r="J848" s="1"/>
      <c r="K848" s="1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J848" s="1"/>
    </row>
    <row r="849" ht="12.0" customHeight="1">
      <c r="C849" s="1"/>
      <c r="D849" s="1"/>
      <c r="E849" s="1"/>
      <c r="F849" s="1"/>
      <c r="G849" s="1"/>
      <c r="H849" s="1"/>
      <c r="I849" s="1"/>
      <c r="J849" s="1"/>
      <c r="K849" s="1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J849" s="1"/>
    </row>
    <row r="850" ht="12.0" customHeight="1">
      <c r="C850" s="1"/>
      <c r="D850" s="1"/>
      <c r="E850" s="1"/>
      <c r="F850" s="1"/>
      <c r="G850" s="1"/>
      <c r="H850" s="1"/>
      <c r="I850" s="1"/>
      <c r="J850" s="1"/>
      <c r="K850" s="1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J850" s="1"/>
    </row>
    <row r="851" ht="12.0" customHeight="1">
      <c r="C851" s="1"/>
      <c r="D851" s="1"/>
      <c r="E851" s="1"/>
      <c r="F851" s="1"/>
      <c r="G851" s="1"/>
      <c r="H851" s="1"/>
      <c r="I851" s="1"/>
      <c r="J851" s="1"/>
      <c r="K851" s="1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J851" s="1"/>
    </row>
    <row r="852" ht="12.0" customHeight="1">
      <c r="C852" s="1"/>
      <c r="D852" s="1"/>
      <c r="E852" s="1"/>
      <c r="F852" s="1"/>
      <c r="G852" s="1"/>
      <c r="H852" s="1"/>
      <c r="I852" s="1"/>
      <c r="J852" s="1"/>
      <c r="K852" s="1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J852" s="1"/>
    </row>
    <row r="853" ht="12.0" customHeight="1">
      <c r="C853" s="1"/>
      <c r="D853" s="1"/>
      <c r="E853" s="1"/>
      <c r="F853" s="1"/>
      <c r="G853" s="1"/>
      <c r="H853" s="1"/>
      <c r="I853" s="1"/>
      <c r="J853" s="1"/>
      <c r="K853" s="1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J853" s="1"/>
    </row>
    <row r="854" ht="12.0" customHeight="1">
      <c r="C854" s="1"/>
      <c r="D854" s="1"/>
      <c r="E854" s="1"/>
      <c r="F854" s="1"/>
      <c r="G854" s="1"/>
      <c r="H854" s="1"/>
      <c r="I854" s="1"/>
      <c r="J854" s="1"/>
      <c r="K854" s="1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J854" s="1"/>
    </row>
    <row r="855" ht="12.0" customHeight="1">
      <c r="C855" s="1"/>
      <c r="D855" s="1"/>
      <c r="E855" s="1"/>
      <c r="F855" s="1"/>
      <c r="G855" s="1"/>
      <c r="H855" s="1"/>
      <c r="I855" s="1"/>
      <c r="J855" s="1"/>
      <c r="K855" s="1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J855" s="1"/>
    </row>
    <row r="856" ht="12.0" customHeight="1">
      <c r="C856" s="1"/>
      <c r="D856" s="1"/>
      <c r="E856" s="1"/>
      <c r="F856" s="1"/>
      <c r="G856" s="1"/>
      <c r="H856" s="1"/>
      <c r="I856" s="1"/>
      <c r="J856" s="1"/>
      <c r="K856" s="1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J856" s="1"/>
    </row>
    <row r="857" ht="12.0" customHeight="1">
      <c r="C857" s="1"/>
      <c r="D857" s="1"/>
      <c r="E857" s="1"/>
      <c r="F857" s="1"/>
      <c r="G857" s="1"/>
      <c r="H857" s="1"/>
      <c r="I857" s="1"/>
      <c r="J857" s="1"/>
      <c r="K857" s="1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J857" s="1"/>
    </row>
    <row r="858" ht="12.0" customHeight="1">
      <c r="C858" s="1"/>
      <c r="D858" s="1"/>
      <c r="E858" s="1"/>
      <c r="F858" s="1"/>
      <c r="G858" s="1"/>
      <c r="H858" s="1"/>
      <c r="I858" s="1"/>
      <c r="J858" s="1"/>
      <c r="K858" s="1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J858" s="1"/>
    </row>
    <row r="859" ht="12.0" customHeight="1">
      <c r="C859" s="1"/>
      <c r="D859" s="1"/>
      <c r="E859" s="1"/>
      <c r="F859" s="1"/>
      <c r="G859" s="1"/>
      <c r="H859" s="1"/>
      <c r="I859" s="1"/>
      <c r="J859" s="1"/>
      <c r="K859" s="1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J859" s="1"/>
    </row>
    <row r="860" ht="12.0" customHeight="1">
      <c r="C860" s="1"/>
      <c r="D860" s="1"/>
      <c r="E860" s="1"/>
      <c r="F860" s="1"/>
      <c r="G860" s="1"/>
      <c r="H860" s="1"/>
      <c r="I860" s="1"/>
      <c r="J860" s="1"/>
      <c r="K860" s="1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J860" s="1"/>
    </row>
    <row r="861" ht="12.0" customHeight="1">
      <c r="C861" s="1"/>
      <c r="D861" s="1"/>
      <c r="E861" s="1"/>
      <c r="F861" s="1"/>
      <c r="G861" s="1"/>
      <c r="H861" s="1"/>
      <c r="I861" s="1"/>
      <c r="J861" s="1"/>
      <c r="K861" s="1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J861" s="1"/>
    </row>
    <row r="862" ht="12.0" customHeight="1">
      <c r="C862" s="1"/>
      <c r="D862" s="1"/>
      <c r="E862" s="1"/>
      <c r="F862" s="1"/>
      <c r="G862" s="1"/>
      <c r="H862" s="1"/>
      <c r="I862" s="1"/>
      <c r="J862" s="1"/>
      <c r="K862" s="1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J862" s="1"/>
    </row>
    <row r="863" ht="12.0" customHeight="1">
      <c r="C863" s="1"/>
      <c r="D863" s="1"/>
      <c r="E863" s="1"/>
      <c r="F863" s="1"/>
      <c r="G863" s="1"/>
      <c r="H863" s="1"/>
      <c r="I863" s="1"/>
      <c r="J863" s="1"/>
      <c r="K863" s="1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J863" s="1"/>
    </row>
    <row r="864" ht="12.0" customHeight="1">
      <c r="C864" s="1"/>
      <c r="D864" s="1"/>
      <c r="E864" s="1"/>
      <c r="F864" s="1"/>
      <c r="G864" s="1"/>
      <c r="H864" s="1"/>
      <c r="I864" s="1"/>
      <c r="J864" s="1"/>
      <c r="K864" s="1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J864" s="1"/>
    </row>
    <row r="865" ht="12.0" customHeight="1">
      <c r="C865" s="1"/>
      <c r="D865" s="1"/>
      <c r="E865" s="1"/>
      <c r="F865" s="1"/>
      <c r="G865" s="1"/>
      <c r="H865" s="1"/>
      <c r="I865" s="1"/>
      <c r="J865" s="1"/>
      <c r="K865" s="1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J865" s="1"/>
    </row>
    <row r="866" ht="12.0" customHeight="1">
      <c r="C866" s="1"/>
      <c r="D866" s="1"/>
      <c r="E866" s="1"/>
      <c r="F866" s="1"/>
      <c r="G866" s="1"/>
      <c r="H866" s="1"/>
      <c r="I866" s="1"/>
      <c r="J866" s="1"/>
      <c r="K866" s="1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J866" s="1"/>
    </row>
    <row r="867" ht="12.0" customHeight="1">
      <c r="C867" s="1"/>
      <c r="D867" s="1"/>
      <c r="E867" s="1"/>
      <c r="F867" s="1"/>
      <c r="G867" s="1"/>
      <c r="H867" s="1"/>
      <c r="I867" s="1"/>
      <c r="J867" s="1"/>
      <c r="K867" s="1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J867" s="1"/>
    </row>
    <row r="868" ht="12.0" customHeight="1">
      <c r="C868" s="1"/>
      <c r="D868" s="1"/>
      <c r="E868" s="1"/>
      <c r="F868" s="1"/>
      <c r="G868" s="1"/>
      <c r="H868" s="1"/>
      <c r="I868" s="1"/>
      <c r="J868" s="1"/>
      <c r="K868" s="1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J868" s="1"/>
    </row>
    <row r="869" ht="12.0" customHeight="1">
      <c r="C869" s="1"/>
      <c r="D869" s="1"/>
      <c r="E869" s="1"/>
      <c r="F869" s="1"/>
      <c r="G869" s="1"/>
      <c r="H869" s="1"/>
      <c r="I869" s="1"/>
      <c r="J869" s="1"/>
      <c r="K869" s="1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J869" s="1"/>
    </row>
    <row r="870" ht="12.0" customHeight="1">
      <c r="C870" s="1"/>
      <c r="D870" s="1"/>
      <c r="E870" s="1"/>
      <c r="F870" s="1"/>
      <c r="G870" s="1"/>
      <c r="H870" s="1"/>
      <c r="I870" s="1"/>
      <c r="J870" s="1"/>
      <c r="K870" s="1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J870" s="1"/>
    </row>
    <row r="871" ht="12.0" customHeight="1">
      <c r="C871" s="1"/>
      <c r="D871" s="1"/>
      <c r="E871" s="1"/>
      <c r="F871" s="1"/>
      <c r="G871" s="1"/>
      <c r="H871" s="1"/>
      <c r="I871" s="1"/>
      <c r="J871" s="1"/>
      <c r="K871" s="1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J871" s="1"/>
    </row>
    <row r="872" ht="12.0" customHeight="1">
      <c r="C872" s="1"/>
      <c r="D872" s="1"/>
      <c r="E872" s="1"/>
      <c r="F872" s="1"/>
      <c r="G872" s="1"/>
      <c r="H872" s="1"/>
      <c r="I872" s="1"/>
      <c r="J872" s="1"/>
      <c r="K872" s="1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J872" s="1"/>
    </row>
    <row r="873" ht="12.0" customHeight="1">
      <c r="C873" s="1"/>
      <c r="D873" s="1"/>
      <c r="E873" s="1"/>
      <c r="F873" s="1"/>
      <c r="G873" s="1"/>
      <c r="H873" s="1"/>
      <c r="I873" s="1"/>
      <c r="J873" s="1"/>
      <c r="K873" s="1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J873" s="1"/>
    </row>
    <row r="874" ht="12.0" customHeight="1">
      <c r="C874" s="1"/>
      <c r="D874" s="1"/>
      <c r="E874" s="1"/>
      <c r="F874" s="1"/>
      <c r="G874" s="1"/>
      <c r="H874" s="1"/>
      <c r="I874" s="1"/>
      <c r="J874" s="1"/>
      <c r="K874" s="1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J874" s="1"/>
    </row>
    <row r="875" ht="12.0" customHeight="1">
      <c r="C875" s="1"/>
      <c r="D875" s="1"/>
      <c r="E875" s="1"/>
      <c r="F875" s="1"/>
      <c r="G875" s="1"/>
      <c r="H875" s="1"/>
      <c r="I875" s="1"/>
      <c r="J875" s="1"/>
      <c r="K875" s="1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J875" s="1"/>
    </row>
    <row r="876" ht="12.0" customHeight="1">
      <c r="C876" s="1"/>
      <c r="D876" s="1"/>
      <c r="E876" s="1"/>
      <c r="F876" s="1"/>
      <c r="G876" s="1"/>
      <c r="H876" s="1"/>
      <c r="I876" s="1"/>
      <c r="J876" s="1"/>
      <c r="K876" s="1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J876" s="1"/>
    </row>
    <row r="877" ht="12.0" customHeight="1">
      <c r="C877" s="1"/>
      <c r="D877" s="1"/>
      <c r="E877" s="1"/>
      <c r="F877" s="1"/>
      <c r="G877" s="1"/>
      <c r="H877" s="1"/>
      <c r="I877" s="1"/>
      <c r="J877" s="1"/>
      <c r="K877" s="1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J877" s="1"/>
    </row>
    <row r="878" ht="12.0" customHeight="1">
      <c r="C878" s="1"/>
      <c r="D878" s="1"/>
      <c r="E878" s="1"/>
      <c r="F878" s="1"/>
      <c r="G878" s="1"/>
      <c r="H878" s="1"/>
      <c r="I878" s="1"/>
      <c r="J878" s="1"/>
      <c r="K878" s="1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J878" s="1"/>
    </row>
    <row r="879" ht="12.0" customHeight="1">
      <c r="C879" s="1"/>
      <c r="D879" s="1"/>
      <c r="E879" s="1"/>
      <c r="F879" s="1"/>
      <c r="G879" s="1"/>
      <c r="H879" s="1"/>
      <c r="I879" s="1"/>
      <c r="J879" s="1"/>
      <c r="K879" s="1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J879" s="1"/>
    </row>
    <row r="880" ht="12.0" customHeight="1">
      <c r="C880" s="1"/>
      <c r="D880" s="1"/>
      <c r="E880" s="1"/>
      <c r="F880" s="1"/>
      <c r="G880" s="1"/>
      <c r="H880" s="1"/>
      <c r="I880" s="1"/>
      <c r="J880" s="1"/>
      <c r="K880" s="1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J880" s="1"/>
    </row>
    <row r="881" ht="12.0" customHeight="1">
      <c r="C881" s="1"/>
      <c r="D881" s="1"/>
      <c r="E881" s="1"/>
      <c r="F881" s="1"/>
      <c r="G881" s="1"/>
      <c r="H881" s="1"/>
      <c r="I881" s="1"/>
      <c r="J881" s="1"/>
      <c r="K881" s="1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J881" s="1"/>
    </row>
    <row r="882" ht="12.0" customHeight="1">
      <c r="C882" s="1"/>
      <c r="D882" s="1"/>
      <c r="E882" s="1"/>
      <c r="F882" s="1"/>
      <c r="G882" s="1"/>
      <c r="H882" s="1"/>
      <c r="I882" s="1"/>
      <c r="J882" s="1"/>
      <c r="K882" s="1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J882" s="1"/>
    </row>
    <row r="883" ht="12.0" customHeight="1">
      <c r="C883" s="1"/>
      <c r="D883" s="1"/>
      <c r="E883" s="1"/>
      <c r="F883" s="1"/>
      <c r="G883" s="1"/>
      <c r="H883" s="1"/>
      <c r="I883" s="1"/>
      <c r="J883" s="1"/>
      <c r="K883" s="1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J883" s="1"/>
    </row>
    <row r="884" ht="12.0" customHeight="1">
      <c r="C884" s="1"/>
      <c r="D884" s="1"/>
      <c r="E884" s="1"/>
      <c r="F884" s="1"/>
      <c r="G884" s="1"/>
      <c r="H884" s="1"/>
      <c r="I884" s="1"/>
      <c r="J884" s="1"/>
      <c r="K884" s="1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J884" s="1"/>
    </row>
    <row r="885" ht="12.0" customHeight="1">
      <c r="C885" s="1"/>
      <c r="D885" s="1"/>
      <c r="E885" s="1"/>
      <c r="F885" s="1"/>
      <c r="G885" s="1"/>
      <c r="H885" s="1"/>
      <c r="I885" s="1"/>
      <c r="J885" s="1"/>
      <c r="K885" s="1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J885" s="1"/>
    </row>
    <row r="886" ht="12.0" customHeight="1">
      <c r="C886" s="1"/>
      <c r="D886" s="1"/>
      <c r="E886" s="1"/>
      <c r="F886" s="1"/>
      <c r="G886" s="1"/>
      <c r="H886" s="1"/>
      <c r="I886" s="1"/>
      <c r="J886" s="1"/>
      <c r="K886" s="1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J886" s="1"/>
    </row>
    <row r="887" ht="12.0" customHeight="1">
      <c r="C887" s="1"/>
      <c r="D887" s="1"/>
      <c r="E887" s="1"/>
      <c r="F887" s="1"/>
      <c r="G887" s="1"/>
      <c r="H887" s="1"/>
      <c r="I887" s="1"/>
      <c r="J887" s="1"/>
      <c r="K887" s="1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J887" s="1"/>
    </row>
    <row r="888" ht="12.0" customHeight="1">
      <c r="C888" s="1"/>
      <c r="D888" s="1"/>
      <c r="E888" s="1"/>
      <c r="F888" s="1"/>
      <c r="G888" s="1"/>
      <c r="H888" s="1"/>
      <c r="I888" s="1"/>
      <c r="J888" s="1"/>
      <c r="K888" s="1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J888" s="1"/>
    </row>
    <row r="889" ht="12.0" customHeight="1">
      <c r="C889" s="1"/>
      <c r="D889" s="1"/>
      <c r="E889" s="1"/>
      <c r="F889" s="1"/>
      <c r="G889" s="1"/>
      <c r="H889" s="1"/>
      <c r="I889" s="1"/>
      <c r="J889" s="1"/>
      <c r="K889" s="1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J889" s="1"/>
    </row>
    <row r="890" ht="12.0" customHeight="1">
      <c r="C890" s="1"/>
      <c r="D890" s="1"/>
      <c r="E890" s="1"/>
      <c r="F890" s="1"/>
      <c r="G890" s="1"/>
      <c r="H890" s="1"/>
      <c r="I890" s="1"/>
      <c r="J890" s="1"/>
      <c r="K890" s="1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J890" s="1"/>
    </row>
    <row r="891" ht="12.0" customHeight="1">
      <c r="C891" s="1"/>
      <c r="D891" s="1"/>
      <c r="E891" s="1"/>
      <c r="F891" s="1"/>
      <c r="G891" s="1"/>
      <c r="H891" s="1"/>
      <c r="I891" s="1"/>
      <c r="J891" s="1"/>
      <c r="K891" s="1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J891" s="1"/>
    </row>
    <row r="892" ht="12.0" customHeight="1">
      <c r="C892" s="1"/>
      <c r="D892" s="1"/>
      <c r="E892" s="1"/>
      <c r="F892" s="1"/>
      <c r="G892" s="1"/>
      <c r="H892" s="1"/>
      <c r="I892" s="1"/>
      <c r="J892" s="1"/>
      <c r="K892" s="1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J892" s="1"/>
    </row>
    <row r="893" ht="12.0" customHeight="1">
      <c r="C893" s="1"/>
      <c r="D893" s="1"/>
      <c r="E893" s="1"/>
      <c r="F893" s="1"/>
      <c r="G893" s="1"/>
      <c r="H893" s="1"/>
      <c r="I893" s="1"/>
      <c r="J893" s="1"/>
      <c r="K893" s="1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J893" s="1"/>
    </row>
    <row r="894" ht="12.0" customHeight="1">
      <c r="C894" s="1"/>
      <c r="D894" s="1"/>
      <c r="E894" s="1"/>
      <c r="F894" s="1"/>
      <c r="G894" s="1"/>
      <c r="H894" s="1"/>
      <c r="I894" s="1"/>
      <c r="J894" s="1"/>
      <c r="K894" s="1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J894" s="1"/>
    </row>
    <row r="895" ht="12.0" customHeight="1">
      <c r="C895" s="1"/>
      <c r="D895" s="1"/>
      <c r="E895" s="1"/>
      <c r="F895" s="1"/>
      <c r="G895" s="1"/>
      <c r="H895" s="1"/>
      <c r="I895" s="1"/>
      <c r="J895" s="1"/>
      <c r="K895" s="1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J895" s="1"/>
    </row>
    <row r="896" ht="12.0" customHeight="1">
      <c r="C896" s="1"/>
      <c r="D896" s="1"/>
      <c r="E896" s="1"/>
      <c r="F896" s="1"/>
      <c r="G896" s="1"/>
      <c r="H896" s="1"/>
      <c r="I896" s="1"/>
      <c r="J896" s="1"/>
      <c r="K896" s="1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J896" s="1"/>
    </row>
    <row r="897" ht="12.0" customHeight="1">
      <c r="C897" s="1"/>
      <c r="D897" s="1"/>
      <c r="E897" s="1"/>
      <c r="F897" s="1"/>
      <c r="G897" s="1"/>
      <c r="H897" s="1"/>
      <c r="I897" s="1"/>
      <c r="J897" s="1"/>
      <c r="K897" s="1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J897" s="1"/>
    </row>
    <row r="898" ht="12.0" customHeight="1">
      <c r="C898" s="1"/>
      <c r="D898" s="1"/>
      <c r="E898" s="1"/>
      <c r="F898" s="1"/>
      <c r="G898" s="1"/>
      <c r="H898" s="1"/>
      <c r="I898" s="1"/>
      <c r="J898" s="1"/>
      <c r="K898" s="1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J898" s="1"/>
    </row>
    <row r="899" ht="12.0" customHeight="1">
      <c r="C899" s="1"/>
      <c r="D899" s="1"/>
      <c r="E899" s="1"/>
      <c r="F899" s="1"/>
      <c r="G899" s="1"/>
      <c r="H899" s="1"/>
      <c r="I899" s="1"/>
      <c r="J899" s="1"/>
      <c r="K899" s="1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J899" s="1"/>
    </row>
    <row r="900" ht="12.0" customHeight="1">
      <c r="C900" s="1"/>
      <c r="D900" s="1"/>
      <c r="E900" s="1"/>
      <c r="F900" s="1"/>
      <c r="G900" s="1"/>
      <c r="H900" s="1"/>
      <c r="I900" s="1"/>
      <c r="J900" s="1"/>
      <c r="K900" s="1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J900" s="1"/>
    </row>
    <row r="901" ht="12.0" customHeight="1">
      <c r="C901" s="1"/>
      <c r="D901" s="1"/>
      <c r="E901" s="1"/>
      <c r="F901" s="1"/>
      <c r="G901" s="1"/>
      <c r="H901" s="1"/>
      <c r="I901" s="1"/>
      <c r="J901" s="1"/>
      <c r="K901" s="1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J901" s="1"/>
    </row>
    <row r="902" ht="12.0" customHeight="1">
      <c r="C902" s="1"/>
      <c r="D902" s="1"/>
      <c r="E902" s="1"/>
      <c r="F902" s="1"/>
      <c r="G902" s="1"/>
      <c r="H902" s="1"/>
      <c r="I902" s="1"/>
      <c r="J902" s="1"/>
      <c r="K902" s="1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J902" s="1"/>
    </row>
    <row r="903" ht="12.0" customHeight="1">
      <c r="C903" s="1"/>
      <c r="D903" s="1"/>
      <c r="E903" s="1"/>
      <c r="F903" s="1"/>
      <c r="G903" s="1"/>
      <c r="H903" s="1"/>
      <c r="I903" s="1"/>
      <c r="J903" s="1"/>
      <c r="K903" s="1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J903" s="1"/>
    </row>
    <row r="904" ht="12.0" customHeight="1">
      <c r="C904" s="1"/>
      <c r="D904" s="1"/>
      <c r="E904" s="1"/>
      <c r="F904" s="1"/>
      <c r="G904" s="1"/>
      <c r="H904" s="1"/>
      <c r="I904" s="1"/>
      <c r="J904" s="1"/>
      <c r="K904" s="1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J904" s="1"/>
    </row>
    <row r="905" ht="12.0" customHeight="1">
      <c r="C905" s="1"/>
      <c r="D905" s="1"/>
      <c r="E905" s="1"/>
      <c r="F905" s="1"/>
      <c r="G905" s="1"/>
      <c r="H905" s="1"/>
      <c r="I905" s="1"/>
      <c r="J905" s="1"/>
      <c r="K905" s="1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J905" s="1"/>
    </row>
    <row r="906" ht="12.0" customHeight="1">
      <c r="C906" s="1"/>
      <c r="D906" s="1"/>
      <c r="E906" s="1"/>
      <c r="F906" s="1"/>
      <c r="G906" s="1"/>
      <c r="H906" s="1"/>
      <c r="I906" s="1"/>
      <c r="J906" s="1"/>
      <c r="K906" s="1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J906" s="1"/>
    </row>
    <row r="907" ht="12.0" customHeight="1">
      <c r="C907" s="1"/>
      <c r="D907" s="1"/>
      <c r="E907" s="1"/>
      <c r="F907" s="1"/>
      <c r="G907" s="1"/>
      <c r="H907" s="1"/>
      <c r="I907" s="1"/>
      <c r="J907" s="1"/>
      <c r="K907" s="1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J907" s="1"/>
    </row>
    <row r="908" ht="12.0" customHeight="1">
      <c r="C908" s="1"/>
      <c r="D908" s="1"/>
      <c r="E908" s="1"/>
      <c r="F908" s="1"/>
      <c r="G908" s="1"/>
      <c r="H908" s="1"/>
      <c r="I908" s="1"/>
      <c r="J908" s="1"/>
      <c r="K908" s="1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J908" s="1"/>
    </row>
    <row r="909" ht="12.0" customHeight="1">
      <c r="C909" s="1"/>
      <c r="D909" s="1"/>
      <c r="E909" s="1"/>
      <c r="F909" s="1"/>
      <c r="G909" s="1"/>
      <c r="H909" s="1"/>
      <c r="I909" s="1"/>
      <c r="J909" s="1"/>
      <c r="K909" s="1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J909" s="1"/>
    </row>
    <row r="910" ht="12.0" customHeight="1">
      <c r="C910" s="1"/>
      <c r="D910" s="1"/>
      <c r="E910" s="1"/>
      <c r="F910" s="1"/>
      <c r="G910" s="1"/>
      <c r="H910" s="1"/>
      <c r="I910" s="1"/>
      <c r="J910" s="1"/>
      <c r="K910" s="1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J910" s="1"/>
    </row>
    <row r="911" ht="12.0" customHeight="1">
      <c r="C911" s="1"/>
      <c r="D911" s="1"/>
      <c r="E911" s="1"/>
      <c r="F911" s="1"/>
      <c r="G911" s="1"/>
      <c r="H911" s="1"/>
      <c r="I911" s="1"/>
      <c r="J911" s="1"/>
      <c r="K911" s="1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J911" s="1"/>
    </row>
    <row r="912" ht="12.0" customHeight="1">
      <c r="C912" s="1"/>
      <c r="D912" s="1"/>
      <c r="E912" s="1"/>
      <c r="F912" s="1"/>
      <c r="G912" s="1"/>
      <c r="H912" s="1"/>
      <c r="I912" s="1"/>
      <c r="J912" s="1"/>
      <c r="K912" s="1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J912" s="1"/>
    </row>
    <row r="913" ht="12.0" customHeight="1">
      <c r="C913" s="1"/>
      <c r="D913" s="1"/>
      <c r="E913" s="1"/>
      <c r="F913" s="1"/>
      <c r="G913" s="1"/>
      <c r="H913" s="1"/>
      <c r="I913" s="1"/>
      <c r="J913" s="1"/>
      <c r="K913" s="1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J913" s="1"/>
    </row>
    <row r="914" ht="12.0" customHeight="1">
      <c r="C914" s="1"/>
      <c r="D914" s="1"/>
      <c r="E914" s="1"/>
      <c r="F914" s="1"/>
      <c r="G914" s="1"/>
      <c r="H914" s="1"/>
      <c r="I914" s="1"/>
      <c r="J914" s="1"/>
      <c r="K914" s="1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J914" s="1"/>
    </row>
    <row r="915" ht="12.0" customHeight="1">
      <c r="C915" s="1"/>
      <c r="D915" s="1"/>
      <c r="E915" s="1"/>
      <c r="F915" s="1"/>
      <c r="G915" s="1"/>
      <c r="H915" s="1"/>
      <c r="I915" s="1"/>
      <c r="J915" s="1"/>
      <c r="K915" s="1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J915" s="1"/>
    </row>
    <row r="916" ht="12.0" customHeight="1">
      <c r="C916" s="1"/>
      <c r="D916" s="1"/>
      <c r="E916" s="1"/>
      <c r="F916" s="1"/>
      <c r="G916" s="1"/>
      <c r="H916" s="1"/>
      <c r="I916" s="1"/>
      <c r="J916" s="1"/>
      <c r="K916" s="1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J916" s="1"/>
    </row>
    <row r="917" ht="12.0" customHeight="1">
      <c r="C917" s="1"/>
      <c r="D917" s="1"/>
      <c r="E917" s="1"/>
      <c r="F917" s="1"/>
      <c r="G917" s="1"/>
      <c r="H917" s="1"/>
      <c r="I917" s="1"/>
      <c r="J917" s="1"/>
      <c r="K917" s="1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J917" s="1"/>
    </row>
    <row r="918" ht="12.0" customHeight="1">
      <c r="C918" s="1"/>
      <c r="D918" s="1"/>
      <c r="E918" s="1"/>
      <c r="F918" s="1"/>
      <c r="G918" s="1"/>
      <c r="H918" s="1"/>
      <c r="I918" s="1"/>
      <c r="J918" s="1"/>
      <c r="K918" s="1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J918" s="1"/>
    </row>
    <row r="919" ht="12.0" customHeight="1">
      <c r="C919" s="1"/>
      <c r="D919" s="1"/>
      <c r="E919" s="1"/>
      <c r="F919" s="1"/>
      <c r="G919" s="1"/>
      <c r="H919" s="1"/>
      <c r="I919" s="1"/>
      <c r="J919" s="1"/>
      <c r="K919" s="1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J919" s="1"/>
    </row>
    <row r="920" ht="12.0" customHeight="1">
      <c r="C920" s="1"/>
      <c r="D920" s="1"/>
      <c r="E920" s="1"/>
      <c r="F920" s="1"/>
      <c r="G920" s="1"/>
      <c r="H920" s="1"/>
      <c r="I920" s="1"/>
      <c r="J920" s="1"/>
      <c r="K920" s="1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J920" s="1"/>
    </row>
    <row r="921" ht="12.0" customHeight="1">
      <c r="C921" s="1"/>
      <c r="D921" s="1"/>
      <c r="E921" s="1"/>
      <c r="F921" s="1"/>
      <c r="G921" s="1"/>
      <c r="H921" s="1"/>
      <c r="I921" s="1"/>
      <c r="J921" s="1"/>
      <c r="K921" s="1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J921" s="1"/>
    </row>
    <row r="922" ht="12.0" customHeight="1">
      <c r="C922" s="1"/>
      <c r="D922" s="1"/>
      <c r="E922" s="1"/>
      <c r="F922" s="1"/>
      <c r="G922" s="1"/>
      <c r="H922" s="1"/>
      <c r="I922" s="1"/>
      <c r="J922" s="1"/>
      <c r="K922" s="1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J922" s="1"/>
    </row>
    <row r="923" ht="12.0" customHeight="1">
      <c r="C923" s="1"/>
      <c r="D923" s="1"/>
      <c r="E923" s="1"/>
      <c r="F923" s="1"/>
      <c r="G923" s="1"/>
      <c r="H923" s="1"/>
      <c r="I923" s="1"/>
      <c r="J923" s="1"/>
      <c r="K923" s="1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J923" s="1"/>
    </row>
    <row r="924" ht="12.0" customHeight="1">
      <c r="C924" s="1"/>
      <c r="D924" s="1"/>
      <c r="E924" s="1"/>
      <c r="F924" s="1"/>
      <c r="G924" s="1"/>
      <c r="H924" s="1"/>
      <c r="I924" s="1"/>
      <c r="J924" s="1"/>
      <c r="K924" s="1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J924" s="1"/>
    </row>
    <row r="925" ht="12.0" customHeight="1">
      <c r="C925" s="1"/>
      <c r="D925" s="1"/>
      <c r="E925" s="1"/>
      <c r="F925" s="1"/>
      <c r="G925" s="1"/>
      <c r="H925" s="1"/>
      <c r="I925" s="1"/>
      <c r="J925" s="1"/>
      <c r="K925" s="1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J925" s="1"/>
    </row>
    <row r="926" ht="12.0" customHeight="1">
      <c r="C926" s="1"/>
      <c r="D926" s="1"/>
      <c r="E926" s="1"/>
      <c r="F926" s="1"/>
      <c r="G926" s="1"/>
      <c r="H926" s="1"/>
      <c r="I926" s="1"/>
      <c r="J926" s="1"/>
      <c r="K926" s="1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J926" s="1"/>
    </row>
    <row r="927" ht="12.0" customHeight="1">
      <c r="C927" s="1"/>
      <c r="D927" s="1"/>
      <c r="E927" s="1"/>
      <c r="F927" s="1"/>
      <c r="G927" s="1"/>
      <c r="H927" s="1"/>
      <c r="I927" s="1"/>
      <c r="J927" s="1"/>
      <c r="K927" s="1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J927" s="1"/>
    </row>
    <row r="928" ht="12.0" customHeight="1">
      <c r="C928" s="1"/>
      <c r="D928" s="1"/>
      <c r="E928" s="1"/>
      <c r="F928" s="1"/>
      <c r="G928" s="1"/>
      <c r="H928" s="1"/>
      <c r="I928" s="1"/>
      <c r="J928" s="1"/>
      <c r="K928" s="1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J928" s="1"/>
    </row>
    <row r="929" ht="12.0" customHeight="1">
      <c r="C929" s="1"/>
      <c r="D929" s="1"/>
      <c r="E929" s="1"/>
      <c r="F929" s="1"/>
      <c r="G929" s="1"/>
      <c r="H929" s="1"/>
      <c r="I929" s="1"/>
      <c r="J929" s="1"/>
      <c r="K929" s="1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J929" s="1"/>
    </row>
    <row r="930" ht="12.0" customHeight="1">
      <c r="C930" s="1"/>
      <c r="D930" s="1"/>
      <c r="E930" s="1"/>
      <c r="F930" s="1"/>
      <c r="G930" s="1"/>
      <c r="H930" s="1"/>
      <c r="I930" s="1"/>
      <c r="J930" s="1"/>
      <c r="K930" s="1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J930" s="1"/>
    </row>
    <row r="931" ht="12.0" customHeight="1">
      <c r="C931" s="1"/>
      <c r="D931" s="1"/>
      <c r="E931" s="1"/>
      <c r="F931" s="1"/>
      <c r="G931" s="1"/>
      <c r="H931" s="1"/>
      <c r="I931" s="1"/>
      <c r="J931" s="1"/>
      <c r="K931" s="1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J931" s="1"/>
    </row>
    <row r="932" ht="12.0" customHeight="1">
      <c r="C932" s="1"/>
      <c r="D932" s="1"/>
      <c r="E932" s="1"/>
      <c r="F932" s="1"/>
      <c r="G932" s="1"/>
      <c r="H932" s="1"/>
      <c r="I932" s="1"/>
      <c r="J932" s="1"/>
      <c r="K932" s="1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J932" s="1"/>
    </row>
    <row r="933" ht="12.0" customHeight="1">
      <c r="C933" s="1"/>
      <c r="D933" s="1"/>
      <c r="E933" s="1"/>
      <c r="F933" s="1"/>
      <c r="G933" s="1"/>
      <c r="H933" s="1"/>
      <c r="I933" s="1"/>
      <c r="J933" s="1"/>
      <c r="K933" s="1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J933" s="1"/>
    </row>
    <row r="934" ht="12.0" customHeight="1">
      <c r="C934" s="1"/>
      <c r="D934" s="1"/>
      <c r="E934" s="1"/>
      <c r="F934" s="1"/>
      <c r="G934" s="1"/>
      <c r="H934" s="1"/>
      <c r="I934" s="1"/>
      <c r="J934" s="1"/>
      <c r="K934" s="1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J934" s="1"/>
    </row>
    <row r="935" ht="12.0" customHeight="1">
      <c r="C935" s="1"/>
      <c r="D935" s="1"/>
      <c r="E935" s="1"/>
      <c r="F935" s="1"/>
      <c r="G935" s="1"/>
      <c r="H935" s="1"/>
      <c r="I935" s="1"/>
      <c r="J935" s="1"/>
      <c r="K935" s="1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J935" s="1"/>
    </row>
    <row r="936" ht="12.0" customHeight="1">
      <c r="C936" s="1"/>
      <c r="D936" s="1"/>
      <c r="E936" s="1"/>
      <c r="F936" s="1"/>
      <c r="G936" s="1"/>
      <c r="H936" s="1"/>
      <c r="I936" s="1"/>
      <c r="J936" s="1"/>
      <c r="K936" s="1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J936" s="1"/>
    </row>
    <row r="937" ht="12.0" customHeight="1">
      <c r="C937" s="1"/>
      <c r="D937" s="1"/>
      <c r="E937" s="1"/>
      <c r="F937" s="1"/>
      <c r="G937" s="1"/>
      <c r="H937" s="1"/>
      <c r="I937" s="1"/>
      <c r="J937" s="1"/>
      <c r="K937" s="1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J937" s="1"/>
    </row>
    <row r="938" ht="12.0" customHeight="1">
      <c r="C938" s="1"/>
      <c r="D938" s="1"/>
      <c r="E938" s="1"/>
      <c r="F938" s="1"/>
      <c r="G938" s="1"/>
      <c r="H938" s="1"/>
      <c r="I938" s="1"/>
      <c r="J938" s="1"/>
      <c r="K938" s="1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J938" s="1"/>
    </row>
    <row r="939" ht="12.0" customHeight="1">
      <c r="C939" s="1"/>
      <c r="D939" s="1"/>
      <c r="E939" s="1"/>
      <c r="F939" s="1"/>
      <c r="G939" s="1"/>
      <c r="H939" s="1"/>
      <c r="I939" s="1"/>
      <c r="J939" s="1"/>
      <c r="K939" s="1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J939" s="1"/>
    </row>
    <row r="940" ht="12.0" customHeight="1">
      <c r="C940" s="1"/>
      <c r="D940" s="1"/>
      <c r="E940" s="1"/>
      <c r="F940" s="1"/>
      <c r="G940" s="1"/>
      <c r="H940" s="1"/>
      <c r="I940" s="1"/>
      <c r="J940" s="1"/>
      <c r="K940" s="1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J940" s="1"/>
    </row>
    <row r="941" ht="12.0" customHeight="1">
      <c r="C941" s="1"/>
      <c r="D941" s="1"/>
      <c r="E941" s="1"/>
      <c r="F941" s="1"/>
      <c r="G941" s="1"/>
      <c r="H941" s="1"/>
      <c r="I941" s="1"/>
      <c r="J941" s="1"/>
      <c r="K941" s="1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J941" s="1"/>
    </row>
    <row r="942" ht="12.0" customHeight="1">
      <c r="C942" s="1"/>
      <c r="D942" s="1"/>
      <c r="E942" s="1"/>
      <c r="F942" s="1"/>
      <c r="G942" s="1"/>
      <c r="H942" s="1"/>
      <c r="I942" s="1"/>
      <c r="J942" s="1"/>
      <c r="K942" s="1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J942" s="1"/>
    </row>
    <row r="943" ht="12.0" customHeight="1">
      <c r="C943" s="1"/>
      <c r="D943" s="1"/>
      <c r="E943" s="1"/>
      <c r="F943" s="1"/>
      <c r="G943" s="1"/>
      <c r="H943" s="1"/>
      <c r="I943" s="1"/>
      <c r="J943" s="1"/>
      <c r="K943" s="1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J943" s="1"/>
    </row>
    <row r="944" ht="12.0" customHeight="1">
      <c r="C944" s="1"/>
      <c r="D944" s="1"/>
      <c r="E944" s="1"/>
      <c r="F944" s="1"/>
      <c r="G944" s="1"/>
      <c r="H944" s="1"/>
      <c r="I944" s="1"/>
      <c r="J944" s="1"/>
      <c r="K944" s="1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J944" s="1"/>
    </row>
    <row r="945" ht="12.0" customHeight="1">
      <c r="C945" s="1"/>
      <c r="D945" s="1"/>
      <c r="E945" s="1"/>
      <c r="F945" s="1"/>
      <c r="G945" s="1"/>
      <c r="H945" s="1"/>
      <c r="I945" s="1"/>
      <c r="J945" s="1"/>
      <c r="K945" s="1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J945" s="1"/>
    </row>
    <row r="946" ht="12.0" customHeight="1">
      <c r="C946" s="1"/>
      <c r="D946" s="1"/>
      <c r="E946" s="1"/>
      <c r="F946" s="1"/>
      <c r="G946" s="1"/>
      <c r="H946" s="1"/>
      <c r="I946" s="1"/>
      <c r="J946" s="1"/>
      <c r="K946" s="1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J946" s="1"/>
    </row>
    <row r="947" ht="12.0" customHeight="1">
      <c r="C947" s="1"/>
      <c r="D947" s="1"/>
      <c r="E947" s="1"/>
      <c r="F947" s="1"/>
      <c r="G947" s="1"/>
      <c r="H947" s="1"/>
      <c r="I947" s="1"/>
      <c r="J947" s="1"/>
      <c r="K947" s="1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J947" s="1"/>
    </row>
    <row r="948" ht="12.0" customHeight="1">
      <c r="C948" s="1"/>
      <c r="D948" s="1"/>
      <c r="E948" s="1"/>
      <c r="F948" s="1"/>
      <c r="G948" s="1"/>
      <c r="H948" s="1"/>
      <c r="I948" s="1"/>
      <c r="J948" s="1"/>
      <c r="K948" s="1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J948" s="1"/>
    </row>
    <row r="949" ht="12.0" customHeight="1">
      <c r="C949" s="1"/>
      <c r="D949" s="1"/>
      <c r="E949" s="1"/>
      <c r="F949" s="1"/>
      <c r="G949" s="1"/>
      <c r="H949" s="1"/>
      <c r="I949" s="1"/>
      <c r="J949" s="1"/>
      <c r="K949" s="1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J949" s="1"/>
    </row>
    <row r="950" ht="12.0" customHeight="1">
      <c r="C950" s="1"/>
      <c r="D950" s="1"/>
      <c r="E950" s="1"/>
      <c r="F950" s="1"/>
      <c r="G950" s="1"/>
      <c r="H950" s="1"/>
      <c r="I950" s="1"/>
      <c r="J950" s="1"/>
      <c r="K950" s="1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J950" s="1"/>
    </row>
    <row r="951" ht="12.0" customHeight="1">
      <c r="C951" s="1"/>
      <c r="D951" s="1"/>
      <c r="E951" s="1"/>
      <c r="F951" s="1"/>
      <c r="G951" s="1"/>
      <c r="H951" s="1"/>
      <c r="I951" s="1"/>
      <c r="J951" s="1"/>
      <c r="K951" s="1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J951" s="1"/>
    </row>
    <row r="952" ht="12.0" customHeight="1">
      <c r="C952" s="1"/>
      <c r="D952" s="1"/>
      <c r="E952" s="1"/>
      <c r="F952" s="1"/>
      <c r="G952" s="1"/>
      <c r="H952" s="1"/>
      <c r="I952" s="1"/>
      <c r="J952" s="1"/>
      <c r="K952" s="1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J952" s="1"/>
    </row>
    <row r="953" ht="12.0" customHeight="1">
      <c r="C953" s="1"/>
      <c r="D953" s="1"/>
      <c r="E953" s="1"/>
      <c r="F953" s="1"/>
      <c r="G953" s="1"/>
      <c r="H953" s="1"/>
      <c r="I953" s="1"/>
      <c r="J953" s="1"/>
      <c r="K953" s="1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J953" s="1"/>
    </row>
    <row r="954" ht="12.0" customHeight="1">
      <c r="C954" s="1"/>
      <c r="D954" s="1"/>
      <c r="E954" s="1"/>
      <c r="F954" s="1"/>
      <c r="G954" s="1"/>
      <c r="H954" s="1"/>
      <c r="I954" s="1"/>
      <c r="J954" s="1"/>
      <c r="K954" s="1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J954" s="1"/>
    </row>
    <row r="955" ht="12.0" customHeight="1">
      <c r="C955" s="1"/>
      <c r="D955" s="1"/>
      <c r="E955" s="1"/>
      <c r="F955" s="1"/>
      <c r="G955" s="1"/>
      <c r="H955" s="1"/>
      <c r="I955" s="1"/>
      <c r="J955" s="1"/>
      <c r="K955" s="1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J955" s="1"/>
    </row>
    <row r="956" ht="12.0" customHeight="1">
      <c r="C956" s="1"/>
      <c r="D956" s="1"/>
      <c r="E956" s="1"/>
      <c r="F956" s="1"/>
      <c r="G956" s="1"/>
      <c r="H956" s="1"/>
      <c r="I956" s="1"/>
      <c r="J956" s="1"/>
      <c r="K956" s="1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J956" s="1"/>
    </row>
    <row r="957" ht="12.0" customHeight="1">
      <c r="C957" s="1"/>
      <c r="D957" s="1"/>
      <c r="E957" s="1"/>
      <c r="F957" s="1"/>
      <c r="G957" s="1"/>
      <c r="H957" s="1"/>
      <c r="I957" s="1"/>
      <c r="J957" s="1"/>
      <c r="K957" s="1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J957" s="1"/>
    </row>
    <row r="958" ht="12.0" customHeight="1">
      <c r="C958" s="1"/>
      <c r="D958" s="1"/>
      <c r="E958" s="1"/>
      <c r="F958" s="1"/>
      <c r="G958" s="1"/>
      <c r="H958" s="1"/>
      <c r="I958" s="1"/>
      <c r="J958" s="1"/>
      <c r="K958" s="1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J958" s="1"/>
    </row>
    <row r="959" ht="12.0" customHeight="1">
      <c r="C959" s="1"/>
      <c r="D959" s="1"/>
      <c r="E959" s="1"/>
      <c r="F959" s="1"/>
      <c r="G959" s="1"/>
      <c r="H959" s="1"/>
      <c r="I959" s="1"/>
      <c r="J959" s="1"/>
      <c r="K959" s="1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J959" s="1"/>
    </row>
    <row r="960" ht="12.0" customHeight="1">
      <c r="C960" s="1"/>
      <c r="D960" s="1"/>
      <c r="E960" s="1"/>
      <c r="F960" s="1"/>
      <c r="G960" s="1"/>
      <c r="H960" s="1"/>
      <c r="I960" s="1"/>
      <c r="J960" s="1"/>
      <c r="K960" s="1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J960" s="1"/>
    </row>
    <row r="961" ht="12.0" customHeight="1">
      <c r="C961" s="1"/>
      <c r="D961" s="1"/>
      <c r="E961" s="1"/>
      <c r="F961" s="1"/>
      <c r="G961" s="1"/>
      <c r="H961" s="1"/>
      <c r="I961" s="1"/>
      <c r="J961" s="1"/>
      <c r="K961" s="1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J961" s="1"/>
    </row>
    <row r="962" ht="12.0" customHeight="1">
      <c r="C962" s="1"/>
      <c r="D962" s="1"/>
      <c r="E962" s="1"/>
      <c r="F962" s="1"/>
      <c r="G962" s="1"/>
      <c r="H962" s="1"/>
      <c r="I962" s="1"/>
      <c r="J962" s="1"/>
      <c r="K962" s="1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J962" s="1"/>
    </row>
    <row r="963" ht="12.0" customHeight="1">
      <c r="C963" s="1"/>
      <c r="D963" s="1"/>
      <c r="E963" s="1"/>
      <c r="F963" s="1"/>
      <c r="G963" s="1"/>
      <c r="H963" s="1"/>
      <c r="I963" s="1"/>
      <c r="J963" s="1"/>
      <c r="K963" s="1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J963" s="1"/>
    </row>
    <row r="964" ht="12.0" customHeight="1">
      <c r="C964" s="1"/>
      <c r="D964" s="1"/>
      <c r="E964" s="1"/>
      <c r="F964" s="1"/>
      <c r="G964" s="1"/>
      <c r="H964" s="1"/>
      <c r="I964" s="1"/>
      <c r="J964" s="1"/>
      <c r="K964" s="1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J964" s="1"/>
    </row>
    <row r="965" ht="12.0" customHeight="1">
      <c r="C965" s="1"/>
      <c r="D965" s="1"/>
      <c r="E965" s="1"/>
      <c r="F965" s="1"/>
      <c r="G965" s="1"/>
      <c r="H965" s="1"/>
      <c r="I965" s="1"/>
      <c r="J965" s="1"/>
      <c r="K965" s="1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J965" s="1"/>
    </row>
    <row r="966" ht="12.0" customHeight="1">
      <c r="C966" s="1"/>
      <c r="D966" s="1"/>
      <c r="E966" s="1"/>
      <c r="F966" s="1"/>
      <c r="G966" s="1"/>
      <c r="H966" s="1"/>
      <c r="I966" s="1"/>
      <c r="J966" s="1"/>
      <c r="K966" s="1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J966" s="1"/>
    </row>
    <row r="967" ht="12.0" customHeight="1">
      <c r="C967" s="1"/>
      <c r="D967" s="1"/>
      <c r="E967" s="1"/>
      <c r="F967" s="1"/>
      <c r="G967" s="1"/>
      <c r="H967" s="1"/>
      <c r="I967" s="1"/>
      <c r="J967" s="1"/>
      <c r="K967" s="1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J967" s="1"/>
    </row>
    <row r="968" ht="12.0" customHeight="1">
      <c r="C968" s="1"/>
      <c r="D968" s="1"/>
      <c r="E968" s="1"/>
      <c r="F968" s="1"/>
      <c r="G968" s="1"/>
      <c r="H968" s="1"/>
      <c r="I968" s="1"/>
      <c r="J968" s="1"/>
      <c r="K968" s="1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J968" s="1"/>
    </row>
    <row r="969" ht="12.0" customHeight="1">
      <c r="C969" s="1"/>
      <c r="D969" s="1"/>
      <c r="E969" s="1"/>
      <c r="F969" s="1"/>
      <c r="G969" s="1"/>
      <c r="H969" s="1"/>
      <c r="I969" s="1"/>
      <c r="J969" s="1"/>
      <c r="K969" s="1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J969" s="1"/>
    </row>
    <row r="970" ht="12.0" customHeight="1">
      <c r="C970" s="1"/>
      <c r="D970" s="1"/>
      <c r="E970" s="1"/>
      <c r="F970" s="1"/>
      <c r="G970" s="1"/>
      <c r="H970" s="1"/>
      <c r="I970" s="1"/>
      <c r="J970" s="1"/>
      <c r="K970" s="1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J970" s="1"/>
    </row>
    <row r="971" ht="12.0" customHeight="1">
      <c r="C971" s="1"/>
      <c r="D971" s="1"/>
      <c r="E971" s="1"/>
      <c r="F971" s="1"/>
      <c r="G971" s="1"/>
      <c r="H971" s="1"/>
      <c r="I971" s="1"/>
      <c r="J971" s="1"/>
      <c r="K971" s="1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J971" s="1"/>
    </row>
  </sheetData>
  <dataValidations>
    <dataValidation type="decimal" operator="lessThan" allowBlank="1" showInputMessage="1" showErrorMessage="1" prompt="Input Numerical Value Only" sqref="C17:AH19 AJ17:AJ19 C21:AH24 AJ21:AJ24 C28:AH29 AJ28:AJ29 C32:AH48 AJ32:AJ48 C52:AH58 AJ52:AJ58 C66:AH72 AJ66:AJ72 C75:AH75 AJ75 C80:AH83 AJ80:AJ83 C90:AH90 AJ90 C92:AH95 AJ92:AJ95 C97:AH102 AJ97:AJ102 C108:AH108 AJ108 C110:AH110 AJ110 C114:AH121 AJ114:AJ121 C124:AH124 AJ124 C126:AH126 AJ126 C128:AH128 AJ128 C131:AH133 AJ131:AJ133 C136:AH136 AJ136 C138:AH138 AJ138 C144:AH147 AJ144:AJ147 C149:AH157 AJ149:AJ157 C166:AH167 AJ166:AJ167 C169:AH173 AJ169:AJ173 C177:AH178 AJ177:AJ178 C180:AH184 AJ180:AJ184 C203:AH208 AJ203:AJ208 C213:AH218 AJ213:AJ218 C237:AH239 AJ237:AJ239 C241:AH244 AJ241:AJ244 C248:AH250 AJ248:AJ250 C252:AH255 AJ252:AJ255 C259:AH261 AJ259:AJ261 C263:AH266 AJ263:AJ266 C270:AH272 AJ270:AJ272 C274:AH277 AJ274:AJ277 C281:AH283 AJ281:AJ283 C285:AH288 AJ285:AJ288 C292:AH294 AJ292:AJ294 C296:AH299 AJ296:AJ299 C303:AH305 AJ303:AJ305 C307:AH310 AJ307:AJ310 C331:AH341 AJ331:AJ341 C346:AH356 AJ346:AJ356 C361:AH371 AJ361:AJ371 C376:AH386 AJ376:AJ386 C391:AH401 AJ391:AJ401 C406:AH416 AJ406:AJ416 C421:AH431 AJ421:AJ431 C456:AH457 AJ456:AJ457 AJ459:AJ469 AJ474:AJ477 AJ482 AJ484 C487:AH496 AJ487:AJ496 C507:AH517 AJ507:AJ517 C525:AH527 AJ525:AJ527 C532:AH534 AJ532:AJ534 C539:AH541 AJ539:AJ541 C558:AH561 AJ558:AJ561 C564:AH564 AJ564 C568:AH568 AJ568 C571:AH577 AJ571:AJ577 C586:AH588 AJ586:AJ588 C590:AH604 AJ590:AJ604">
      <formula1>9.99999999999999E24</formula1>
    </dataValidation>
  </dataValidations>
  <printOptions/>
  <pageMargins bottom="0.75" footer="0.0" header="0.0" left="0.25" right="0.25" top="0.75"/>
  <pageSetup fitToHeight="0" paperSize="8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2026-02-25T15:53:54Z</dcterms:created>
  <dc:creator>Parkinson, Allister (LGHCCRA - Social Housing Regulator &amp; Strategic Bus)</dc:creator>
</cp:coreProperties>
</file>